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patialfiles2.bcgov\work\FOR\RSI\DAB\Projects\Forest_Health\2020 Forest Health\Kootenay Lake TSA\"/>
    </mc:Choice>
  </mc:AlternateContent>
  <xr:revisionPtr revIDLastSave="0" documentId="13_ncr:1_{00DD241E-2B93-4994-B178-0475037B98E0}" xr6:coauthVersionLast="41" xr6:coauthVersionMax="41" xr10:uidLastSave="{00000000-0000-0000-0000-000000000000}"/>
  <bookViews>
    <workbookView xWindow="-108" yWindow="-108" windowWidth="30936" windowHeight="16896" tabRatio="565" firstSheet="2" activeTab="4" xr2:uid="{00000000-000D-0000-FFFF-FFFF00000000}"/>
  </bookViews>
  <sheets>
    <sheet name="IBM IBD IBS Poly 2017" sheetId="8" r:id="rId1"/>
    <sheet name="IBM IBD IBS Harvest Data 2017" sheetId="9" r:id="rId2"/>
    <sheet name="IBM IBD IBS NW Poly 2018" sheetId="10" r:id="rId3"/>
    <sheet name="IBM IBD IBS Harvest Data 2018" sheetId="11" r:id="rId4"/>
    <sheet name="IBM IBD IBS NW Poly 2019" sheetId="12" r:id="rId5"/>
    <sheet name="IBM IBD IBS Harvest Data 2019" sheetId="13" r:id="rId6"/>
  </sheets>
  <definedNames>
    <definedName name="_xlnm.Database" localSheetId="3">#REF!</definedName>
    <definedName name="_xlnm.Database" localSheetId="5">#REF!</definedName>
    <definedName name="_xlnm.Database" localSheetId="2">#REF!</definedName>
    <definedName name="_xlnm.Database" localSheetId="4">#REF!</definedName>
    <definedName name="_xlnm.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U61" i="12" l="1"/>
  <c r="U60" i="12"/>
  <c r="U59" i="12"/>
  <c r="U58" i="12"/>
  <c r="U57" i="12"/>
  <c r="U56" i="12"/>
  <c r="U55" i="12"/>
  <c r="U54" i="12"/>
  <c r="U53" i="12"/>
  <c r="U52" i="12"/>
  <c r="U51" i="12"/>
  <c r="U50" i="12"/>
  <c r="U49" i="12"/>
  <c r="U48" i="12"/>
  <c r="U47" i="12"/>
  <c r="U46" i="12"/>
  <c r="U45" i="12"/>
  <c r="U44" i="12"/>
  <c r="U43" i="12"/>
  <c r="U42" i="12"/>
  <c r="U41" i="12"/>
  <c r="U201" i="12"/>
  <c r="U200" i="12"/>
  <c r="U199" i="12"/>
  <c r="U198" i="12"/>
  <c r="U197" i="12"/>
  <c r="U196" i="12"/>
  <c r="U195" i="12"/>
  <c r="U194" i="12"/>
  <c r="U193" i="12"/>
  <c r="U192" i="12"/>
  <c r="N61" i="12"/>
  <c r="N60" i="12"/>
  <c r="N59" i="12"/>
  <c r="N58" i="12"/>
  <c r="N57" i="12"/>
  <c r="N56" i="12"/>
  <c r="N55" i="12"/>
  <c r="N54" i="12"/>
  <c r="N53" i="12"/>
  <c r="N52" i="12"/>
  <c r="N51" i="12"/>
  <c r="N50" i="12"/>
  <c r="N49" i="12"/>
  <c r="N48" i="12"/>
  <c r="N47" i="12"/>
  <c r="N46" i="12"/>
  <c r="N45" i="12"/>
  <c r="N44" i="12"/>
  <c r="N43" i="12"/>
  <c r="N42" i="12"/>
  <c r="N41" i="12"/>
  <c r="N201" i="12"/>
  <c r="N200" i="12"/>
  <c r="N199" i="12"/>
  <c r="N198" i="12"/>
  <c r="N197" i="12"/>
  <c r="N196" i="12"/>
  <c r="N195" i="12"/>
  <c r="N194" i="12"/>
  <c r="N193" i="12"/>
  <c r="N192" i="12"/>
  <c r="J12" i="13" l="1"/>
  <c r="E57" i="13" l="1"/>
  <c r="E62" i="13"/>
  <c r="E52" i="13"/>
  <c r="E48" i="13"/>
  <c r="E43" i="13"/>
  <c r="E39" i="13"/>
  <c r="E35" i="13"/>
  <c r="E16" i="13" l="1"/>
  <c r="E12" i="13"/>
  <c r="E24" i="13"/>
  <c r="M7" i="13"/>
  <c r="T204" i="12" l="1"/>
  <c r="S204" i="12"/>
  <c r="R204" i="12"/>
  <c r="Q204" i="12"/>
  <c r="P204" i="12"/>
  <c r="O204" i="12"/>
  <c r="M204" i="12"/>
  <c r="L204" i="12"/>
  <c r="J204" i="12"/>
  <c r="I204" i="12"/>
  <c r="H204" i="12"/>
  <c r="F204" i="12"/>
  <c r="D204" i="12"/>
  <c r="U203" i="12"/>
  <c r="N203" i="12"/>
  <c r="U202" i="12"/>
  <c r="N202" i="12"/>
  <c r="U191" i="12"/>
  <c r="N191" i="12"/>
  <c r="U190" i="12"/>
  <c r="N190" i="12"/>
  <c r="T187" i="12"/>
  <c r="S187" i="12"/>
  <c r="R187" i="12"/>
  <c r="Q187" i="12"/>
  <c r="P187" i="12"/>
  <c r="O187" i="12"/>
  <c r="M187" i="12"/>
  <c r="L187" i="12"/>
  <c r="J187" i="12"/>
  <c r="I187" i="12"/>
  <c r="H187" i="12"/>
  <c r="F187" i="12"/>
  <c r="D187" i="12"/>
  <c r="U186" i="12"/>
  <c r="N186" i="12"/>
  <c r="U185" i="12"/>
  <c r="N185" i="12"/>
  <c r="U184" i="12"/>
  <c r="N184" i="12"/>
  <c r="U183" i="12"/>
  <c r="N183" i="12"/>
  <c r="U182" i="12"/>
  <c r="N182" i="12"/>
  <c r="U181" i="12"/>
  <c r="N181" i="12"/>
  <c r="U180" i="12"/>
  <c r="N180" i="12"/>
  <c r="U179" i="12"/>
  <c r="N179" i="12"/>
  <c r="U178" i="12"/>
  <c r="N178" i="12"/>
  <c r="U177" i="12"/>
  <c r="N177" i="12"/>
  <c r="U176" i="12"/>
  <c r="N176" i="12"/>
  <c r="U175" i="12"/>
  <c r="N175" i="12"/>
  <c r="U174" i="12"/>
  <c r="N174" i="12"/>
  <c r="U173" i="12"/>
  <c r="N173" i="12"/>
  <c r="U172" i="12"/>
  <c r="N172" i="12"/>
  <c r="U171" i="12"/>
  <c r="N171" i="12"/>
  <c r="U170" i="12"/>
  <c r="N170" i="12"/>
  <c r="U169" i="12"/>
  <c r="N169" i="12"/>
  <c r="U168" i="12"/>
  <c r="N168" i="12"/>
  <c r="U167" i="12"/>
  <c r="N167" i="12"/>
  <c r="U166" i="12"/>
  <c r="N166" i="12"/>
  <c r="U165" i="12"/>
  <c r="N165" i="12"/>
  <c r="U164" i="12"/>
  <c r="N164" i="12"/>
  <c r="U163" i="12"/>
  <c r="N163" i="12"/>
  <c r="U162" i="12"/>
  <c r="N162" i="12"/>
  <c r="U161" i="12"/>
  <c r="N161" i="12"/>
  <c r="U160" i="12"/>
  <c r="N160" i="12"/>
  <c r="U159" i="12"/>
  <c r="N159" i="12"/>
  <c r="U158" i="12"/>
  <c r="N158" i="12"/>
  <c r="U157" i="12"/>
  <c r="N157" i="12"/>
  <c r="U156" i="12"/>
  <c r="N156" i="12"/>
  <c r="U155" i="12"/>
  <c r="N155" i="12"/>
  <c r="U154" i="12"/>
  <c r="N154" i="12"/>
  <c r="U153" i="12"/>
  <c r="N153" i="12"/>
  <c r="U152" i="12"/>
  <c r="N152" i="12"/>
  <c r="U151" i="12"/>
  <c r="N151" i="12"/>
  <c r="U150" i="12"/>
  <c r="N150" i="12"/>
  <c r="U149" i="12"/>
  <c r="N149" i="12"/>
  <c r="U148" i="12"/>
  <c r="N148" i="12"/>
  <c r="U147" i="12"/>
  <c r="N147" i="12"/>
  <c r="U146" i="12"/>
  <c r="N146" i="12"/>
  <c r="U145" i="12"/>
  <c r="N145" i="12"/>
  <c r="U144" i="12"/>
  <c r="N144" i="12"/>
  <c r="U143" i="12"/>
  <c r="N143" i="12"/>
  <c r="U142" i="12"/>
  <c r="N142" i="12"/>
  <c r="U141" i="12"/>
  <c r="N141" i="12"/>
  <c r="U140" i="12"/>
  <c r="N140" i="12"/>
  <c r="U139" i="12"/>
  <c r="N139" i="12"/>
  <c r="U138" i="12"/>
  <c r="N138" i="12"/>
  <c r="U137" i="12"/>
  <c r="N137" i="12"/>
  <c r="U136" i="12"/>
  <c r="N136" i="12"/>
  <c r="U135" i="12"/>
  <c r="N135" i="12"/>
  <c r="U134" i="12"/>
  <c r="N134" i="12"/>
  <c r="U133" i="12"/>
  <c r="N133" i="12"/>
  <c r="U132" i="12"/>
  <c r="N132" i="12"/>
  <c r="U131" i="12"/>
  <c r="N131" i="12"/>
  <c r="U130" i="12"/>
  <c r="N130" i="12"/>
  <c r="U129" i="12"/>
  <c r="N129" i="12"/>
  <c r="U128" i="12"/>
  <c r="N128" i="12"/>
  <c r="U127" i="12"/>
  <c r="N127" i="12"/>
  <c r="U126" i="12"/>
  <c r="N126" i="12"/>
  <c r="U125" i="12"/>
  <c r="N125" i="12"/>
  <c r="U124" i="12"/>
  <c r="N124" i="12"/>
  <c r="U123" i="12"/>
  <c r="N123" i="12"/>
  <c r="U122" i="12"/>
  <c r="N122" i="12"/>
  <c r="U121" i="12"/>
  <c r="N121" i="12"/>
  <c r="U120" i="12"/>
  <c r="N120" i="12"/>
  <c r="U119" i="12"/>
  <c r="N119" i="12"/>
  <c r="U118" i="12"/>
  <c r="N118" i="12"/>
  <c r="U117" i="12"/>
  <c r="N117" i="12"/>
  <c r="U116" i="12"/>
  <c r="N116" i="12"/>
  <c r="U115" i="12"/>
  <c r="N115" i="12"/>
  <c r="U114" i="12"/>
  <c r="N114" i="12"/>
  <c r="U113" i="12"/>
  <c r="N113" i="12"/>
  <c r="U112" i="12"/>
  <c r="N112" i="12"/>
  <c r="U111" i="12"/>
  <c r="N111" i="12"/>
  <c r="U110" i="12"/>
  <c r="N110" i="12"/>
  <c r="U109" i="12"/>
  <c r="N109" i="12"/>
  <c r="U108" i="12"/>
  <c r="N108" i="12"/>
  <c r="U107" i="12"/>
  <c r="N107" i="12"/>
  <c r="U106" i="12"/>
  <c r="N106" i="12"/>
  <c r="U105" i="12"/>
  <c r="N105" i="12"/>
  <c r="U104" i="12"/>
  <c r="N104" i="12"/>
  <c r="U103" i="12"/>
  <c r="N103" i="12"/>
  <c r="U102" i="12"/>
  <c r="N102" i="12"/>
  <c r="U101" i="12"/>
  <c r="N101" i="12"/>
  <c r="U100" i="12"/>
  <c r="N100" i="12"/>
  <c r="U99" i="12"/>
  <c r="N99" i="12"/>
  <c r="U98" i="12"/>
  <c r="N98" i="12"/>
  <c r="U97" i="12"/>
  <c r="N97" i="12"/>
  <c r="U96" i="12"/>
  <c r="N96" i="12"/>
  <c r="U95" i="12"/>
  <c r="N95" i="12"/>
  <c r="U94" i="12"/>
  <c r="N94" i="12"/>
  <c r="U93" i="12"/>
  <c r="N93" i="12"/>
  <c r="U92" i="12"/>
  <c r="N92" i="12"/>
  <c r="U91" i="12"/>
  <c r="N91" i="12"/>
  <c r="U90" i="12"/>
  <c r="N90" i="12"/>
  <c r="U89" i="12"/>
  <c r="N89" i="12"/>
  <c r="U88" i="12"/>
  <c r="N88" i="12"/>
  <c r="U87" i="12"/>
  <c r="N87" i="12"/>
  <c r="U86" i="12"/>
  <c r="N86" i="12"/>
  <c r="U85" i="12"/>
  <c r="N85" i="12"/>
  <c r="U84" i="12"/>
  <c r="N84" i="12"/>
  <c r="U83" i="12"/>
  <c r="N83" i="12"/>
  <c r="U82" i="12"/>
  <c r="N82" i="12"/>
  <c r="U81" i="12"/>
  <c r="N81" i="12"/>
  <c r="U80" i="12"/>
  <c r="N80" i="12"/>
  <c r="U79" i="12"/>
  <c r="N79" i="12"/>
  <c r="U78" i="12"/>
  <c r="N78" i="12"/>
  <c r="U77" i="12"/>
  <c r="N77" i="12"/>
  <c r="U76" i="12"/>
  <c r="N76" i="12"/>
  <c r="U75" i="12"/>
  <c r="N75" i="12"/>
  <c r="U74" i="12"/>
  <c r="N74" i="12"/>
  <c r="U73" i="12"/>
  <c r="N73" i="12"/>
  <c r="U72" i="12"/>
  <c r="N72" i="12"/>
  <c r="U71" i="12"/>
  <c r="N71" i="12"/>
  <c r="U70" i="12"/>
  <c r="N70" i="12"/>
  <c r="U69" i="12"/>
  <c r="N69" i="12"/>
  <c r="U68" i="12"/>
  <c r="N68" i="12"/>
  <c r="U67" i="12"/>
  <c r="N67" i="12"/>
  <c r="U66" i="12"/>
  <c r="N66" i="12"/>
  <c r="T63" i="12"/>
  <c r="S63" i="12"/>
  <c r="R63" i="12"/>
  <c r="Q63" i="12"/>
  <c r="P63" i="12"/>
  <c r="O63" i="12"/>
  <c r="M63" i="12"/>
  <c r="L63" i="12"/>
  <c r="J63" i="12"/>
  <c r="I63" i="12"/>
  <c r="H63" i="12"/>
  <c r="F63" i="12"/>
  <c r="D63" i="12"/>
  <c r="U62" i="12"/>
  <c r="N62" i="12"/>
  <c r="U40" i="12"/>
  <c r="N40" i="12"/>
  <c r="U39" i="12"/>
  <c r="N39" i="12"/>
  <c r="U38" i="12"/>
  <c r="N38" i="12"/>
  <c r="U37" i="12"/>
  <c r="N37" i="12"/>
  <c r="U36" i="12"/>
  <c r="N36" i="12"/>
  <c r="U35" i="12"/>
  <c r="N35" i="12"/>
  <c r="U34" i="12"/>
  <c r="N34" i="12"/>
  <c r="U33" i="12"/>
  <c r="N33" i="12"/>
  <c r="U32" i="12"/>
  <c r="N32" i="12"/>
  <c r="U31" i="12"/>
  <c r="N31" i="12"/>
  <c r="U30" i="12"/>
  <c r="N30" i="12"/>
  <c r="U29" i="12"/>
  <c r="N29" i="12"/>
  <c r="U28" i="12"/>
  <c r="N28" i="12"/>
  <c r="U27" i="12"/>
  <c r="N27" i="12"/>
  <c r="U26" i="12"/>
  <c r="N26" i="12"/>
  <c r="U25" i="12"/>
  <c r="N25" i="12"/>
  <c r="U24" i="12"/>
  <c r="N24" i="12"/>
  <c r="U23" i="12"/>
  <c r="N23" i="12"/>
  <c r="U22" i="12"/>
  <c r="N22" i="12"/>
  <c r="U21" i="12"/>
  <c r="N21" i="12"/>
  <c r="U20" i="12"/>
  <c r="N20" i="12"/>
  <c r="U19" i="12"/>
  <c r="N19" i="12"/>
  <c r="U18" i="12"/>
  <c r="N18" i="12"/>
  <c r="U17" i="12"/>
  <c r="N17" i="12"/>
  <c r="U16" i="12"/>
  <c r="N16" i="12"/>
  <c r="U15" i="12"/>
  <c r="N15" i="12"/>
  <c r="U14" i="12"/>
  <c r="N14" i="12"/>
  <c r="U13" i="12"/>
  <c r="N13" i="12"/>
  <c r="U12" i="12"/>
  <c r="N12" i="12"/>
  <c r="U11" i="12"/>
  <c r="N11" i="12"/>
  <c r="U10" i="12"/>
  <c r="N10" i="12"/>
  <c r="U9" i="12"/>
  <c r="N9" i="12"/>
  <c r="U8" i="12"/>
  <c r="N8" i="12"/>
  <c r="U7" i="12"/>
  <c r="N7" i="12"/>
  <c r="U6" i="12"/>
  <c r="N6" i="12"/>
  <c r="U5" i="12"/>
  <c r="N5" i="12"/>
  <c r="U4" i="12"/>
  <c r="N4" i="12"/>
  <c r="U3" i="12"/>
  <c r="N3" i="12"/>
  <c r="N204" i="12" l="1"/>
  <c r="U204" i="12"/>
  <c r="N187" i="12"/>
  <c r="N63" i="12"/>
  <c r="U187" i="12"/>
  <c r="U63" i="12"/>
  <c r="U189" i="10"/>
  <c r="U188" i="10"/>
  <c r="U187" i="10"/>
  <c r="U186" i="10"/>
  <c r="U182" i="10"/>
  <c r="U181" i="10"/>
  <c r="U180" i="10"/>
  <c r="U179" i="10"/>
  <c r="U178" i="10"/>
  <c r="U177" i="10"/>
  <c r="U173" i="10"/>
  <c r="U172" i="10"/>
  <c r="U171" i="10"/>
  <c r="U170" i="10"/>
  <c r="U169" i="10"/>
  <c r="U168" i="10"/>
  <c r="U167" i="10"/>
  <c r="U166" i="10"/>
  <c r="U165" i="10"/>
  <c r="U164" i="10"/>
  <c r="U163" i="10"/>
  <c r="U162" i="10"/>
  <c r="U161" i="10"/>
  <c r="U160" i="10"/>
  <c r="U159" i="10"/>
  <c r="U158" i="10"/>
  <c r="U157" i="10"/>
  <c r="U156" i="10"/>
  <c r="U155" i="10"/>
  <c r="U154" i="10"/>
  <c r="U153" i="10"/>
  <c r="U152" i="10"/>
  <c r="U151" i="10"/>
  <c r="U150" i="10"/>
  <c r="U149" i="10"/>
  <c r="U148" i="10"/>
  <c r="U147" i="10"/>
  <c r="U146" i="10"/>
  <c r="U145" i="10"/>
  <c r="U144" i="10"/>
  <c r="U143" i="10"/>
  <c r="U142" i="10"/>
  <c r="U141" i="10"/>
  <c r="U140" i="10"/>
  <c r="U139" i="10"/>
  <c r="U138" i="10"/>
  <c r="U137" i="10"/>
  <c r="U136" i="10"/>
  <c r="U135" i="10"/>
  <c r="U134" i="10"/>
  <c r="U133" i="10"/>
  <c r="U132" i="10"/>
  <c r="U131" i="10"/>
  <c r="U130" i="10"/>
  <c r="U129" i="10"/>
  <c r="U128" i="10"/>
  <c r="U127" i="10"/>
  <c r="U126" i="10"/>
  <c r="U125" i="10"/>
  <c r="U124" i="10"/>
  <c r="U123" i="10"/>
  <c r="U122" i="10"/>
  <c r="U121" i="10"/>
  <c r="U120" i="10"/>
  <c r="U119" i="10"/>
  <c r="U118" i="10"/>
  <c r="U117" i="10"/>
  <c r="U116" i="10"/>
  <c r="U115" i="10"/>
  <c r="U114" i="10"/>
  <c r="U113" i="10"/>
  <c r="U112" i="10"/>
  <c r="U111" i="10"/>
  <c r="U110" i="10"/>
  <c r="U109" i="10"/>
  <c r="U108" i="10"/>
  <c r="U107" i="10"/>
  <c r="U106" i="10"/>
  <c r="U105" i="10"/>
  <c r="U104" i="10"/>
  <c r="U103" i="10"/>
  <c r="U102" i="10"/>
  <c r="U101" i="10"/>
  <c r="U100" i="10"/>
  <c r="U99" i="10"/>
  <c r="U98" i="10"/>
  <c r="U97" i="10"/>
  <c r="U96" i="10"/>
  <c r="U95" i="10"/>
  <c r="U94" i="10"/>
  <c r="U93" i="10"/>
  <c r="U92" i="10"/>
  <c r="U91" i="10"/>
  <c r="U90" i="10"/>
  <c r="U89" i="10"/>
  <c r="U88" i="10"/>
  <c r="U87" i="10"/>
  <c r="U86" i="10"/>
  <c r="U85" i="10"/>
  <c r="U84" i="10"/>
  <c r="U83" i="10"/>
  <c r="U82" i="10"/>
  <c r="U81" i="10"/>
  <c r="U80" i="10"/>
  <c r="U79" i="10"/>
  <c r="U78" i="10"/>
  <c r="U77" i="10"/>
  <c r="U76" i="10"/>
  <c r="U75" i="10"/>
  <c r="U74" i="10"/>
  <c r="U73" i="10"/>
  <c r="U72" i="10"/>
  <c r="U71" i="10"/>
  <c r="U70" i="10"/>
  <c r="U69" i="10"/>
  <c r="U68" i="10"/>
  <c r="U67" i="10"/>
  <c r="U66" i="10"/>
  <c r="U65" i="10"/>
  <c r="U64" i="10"/>
  <c r="U63" i="10"/>
  <c r="U62" i="10"/>
  <c r="U61" i="10"/>
  <c r="U60" i="10"/>
  <c r="U59" i="10"/>
  <c r="U58" i="10"/>
  <c r="U57" i="10"/>
  <c r="U56" i="10"/>
  <c r="U55" i="10"/>
  <c r="U54" i="10"/>
  <c r="U53" i="10"/>
  <c r="U52" i="10"/>
  <c r="U51" i="10"/>
  <c r="U50" i="10"/>
  <c r="U49" i="10"/>
  <c r="U48" i="10"/>
  <c r="U47" i="10"/>
  <c r="U43" i="10"/>
  <c r="U42" i="10"/>
  <c r="U41" i="10"/>
  <c r="U40" i="10"/>
  <c r="U39" i="10"/>
  <c r="U38" i="10"/>
  <c r="U37" i="10"/>
  <c r="U36" i="10"/>
  <c r="U35" i="10"/>
  <c r="U34" i="10"/>
  <c r="U33" i="10"/>
  <c r="U32" i="10"/>
  <c r="U31" i="10"/>
  <c r="U30" i="10"/>
  <c r="U29" i="10"/>
  <c r="U28" i="10"/>
  <c r="U27" i="10"/>
  <c r="U26" i="10"/>
  <c r="U25" i="10"/>
  <c r="U24" i="10"/>
  <c r="U23" i="10"/>
  <c r="U22" i="10"/>
  <c r="U21" i="10"/>
  <c r="U20" i="10"/>
  <c r="U19" i="10"/>
  <c r="U18" i="10"/>
  <c r="U17" i="10"/>
  <c r="U16" i="10"/>
  <c r="U15" i="10"/>
  <c r="U14" i="10"/>
  <c r="U13" i="10"/>
  <c r="U12" i="10"/>
  <c r="U11" i="10"/>
  <c r="U10" i="10"/>
  <c r="U9" i="10"/>
  <c r="U8" i="10"/>
  <c r="U7" i="10"/>
  <c r="U6" i="10"/>
  <c r="U5" i="10"/>
  <c r="U4" i="10"/>
  <c r="U3" i="10"/>
  <c r="U3" i="8"/>
  <c r="J10" i="11"/>
  <c r="J8" i="11"/>
  <c r="J12" i="11"/>
  <c r="E69" i="11"/>
  <c r="E71" i="11" s="1"/>
  <c r="E65" i="11"/>
  <c r="E59" i="11"/>
  <c r="E53" i="11"/>
  <c r="E46" i="11"/>
  <c r="E42" i="11"/>
  <c r="E30" i="11"/>
  <c r="E74" i="11"/>
  <c r="E27" i="11"/>
  <c r="E17" i="11"/>
  <c r="E12" i="11"/>
  <c r="E26" i="11"/>
  <c r="E6" i="11"/>
  <c r="N189" i="10" l="1"/>
  <c r="N188" i="10"/>
  <c r="N187" i="10"/>
  <c r="N186" i="10"/>
  <c r="N182" i="10"/>
  <c r="N181" i="10"/>
  <c r="N180" i="10"/>
  <c r="N179" i="10"/>
  <c r="N178" i="10"/>
  <c r="N177" i="10"/>
  <c r="D190" i="10"/>
  <c r="F190" i="10"/>
  <c r="J190" i="10"/>
  <c r="I190" i="10"/>
  <c r="H190" i="10"/>
  <c r="T190" i="10"/>
  <c r="S190" i="10"/>
  <c r="R190" i="10"/>
  <c r="Q190" i="10"/>
  <c r="P190" i="10"/>
  <c r="O190" i="10"/>
  <c r="M190" i="10"/>
  <c r="L190" i="10"/>
  <c r="N173" i="10"/>
  <c r="N172" i="10"/>
  <c r="N171" i="10"/>
  <c r="N170" i="10"/>
  <c r="N169" i="10"/>
  <c r="N168" i="10"/>
  <c r="N167" i="10"/>
  <c r="N166" i="10"/>
  <c r="N165" i="10"/>
  <c r="N164" i="10"/>
  <c r="N163" i="10"/>
  <c r="N162" i="10"/>
  <c r="N161" i="10"/>
  <c r="N160" i="10"/>
  <c r="N159" i="10"/>
  <c r="N158" i="10"/>
  <c r="N157" i="10"/>
  <c r="N156" i="10"/>
  <c r="N155" i="10"/>
  <c r="N154" i="10"/>
  <c r="N153" i="10"/>
  <c r="N152" i="10"/>
  <c r="N151" i="10"/>
  <c r="N150" i="10"/>
  <c r="N149" i="10"/>
  <c r="N148" i="10"/>
  <c r="N147" i="10"/>
  <c r="N146" i="10"/>
  <c r="N145" i="10"/>
  <c r="N144" i="10"/>
  <c r="N143" i="10"/>
  <c r="N142" i="10"/>
  <c r="N141" i="10"/>
  <c r="N140" i="10"/>
  <c r="N139" i="10"/>
  <c r="N138" i="10"/>
  <c r="N137" i="10"/>
  <c r="N136" i="10"/>
  <c r="N135" i="10"/>
  <c r="N134" i="10"/>
  <c r="N133" i="10"/>
  <c r="N132" i="10"/>
  <c r="N131" i="10"/>
  <c r="N130" i="10"/>
  <c r="N129" i="10"/>
  <c r="N128" i="10"/>
  <c r="N127" i="10"/>
  <c r="N126" i="10"/>
  <c r="N125" i="10"/>
  <c r="N124" i="10"/>
  <c r="N123" i="10"/>
  <c r="N122" i="10"/>
  <c r="N121" i="10"/>
  <c r="N120" i="10"/>
  <c r="N119" i="10"/>
  <c r="N118" i="10"/>
  <c r="N117" i="10"/>
  <c r="N116" i="10"/>
  <c r="N115" i="10"/>
  <c r="N114" i="10"/>
  <c r="N113" i="10"/>
  <c r="N112" i="10"/>
  <c r="N111" i="10"/>
  <c r="N110" i="10"/>
  <c r="N109" i="10"/>
  <c r="N108" i="10"/>
  <c r="N107" i="10"/>
  <c r="N106" i="10"/>
  <c r="N105" i="10"/>
  <c r="N104" i="10"/>
  <c r="N103" i="10"/>
  <c r="N102" i="10"/>
  <c r="N101" i="10"/>
  <c r="N100" i="10"/>
  <c r="N99" i="10"/>
  <c r="N98" i="10"/>
  <c r="N97" i="10"/>
  <c r="N96" i="10"/>
  <c r="N95" i="10"/>
  <c r="N94" i="10"/>
  <c r="N93" i="10"/>
  <c r="N92" i="10"/>
  <c r="N91" i="10"/>
  <c r="N90" i="10"/>
  <c r="N89" i="10"/>
  <c r="N88" i="10"/>
  <c r="N87" i="10"/>
  <c r="N86" i="10"/>
  <c r="N85" i="10"/>
  <c r="N84" i="10"/>
  <c r="N83" i="10"/>
  <c r="N82" i="10"/>
  <c r="N81" i="10"/>
  <c r="N80" i="10"/>
  <c r="N79" i="10"/>
  <c r="N78" i="10"/>
  <c r="N77" i="10"/>
  <c r="N76" i="10"/>
  <c r="N75" i="10"/>
  <c r="N74" i="10"/>
  <c r="N73" i="10"/>
  <c r="N72" i="10"/>
  <c r="N71" i="10"/>
  <c r="N70" i="10"/>
  <c r="N69" i="10"/>
  <c r="N68" i="10"/>
  <c r="N67" i="10"/>
  <c r="N66" i="10"/>
  <c r="N65" i="10"/>
  <c r="N64" i="10"/>
  <c r="N63" i="10"/>
  <c r="N62" i="10"/>
  <c r="N61" i="10"/>
  <c r="N60" i="10"/>
  <c r="N59" i="10"/>
  <c r="N58" i="10"/>
  <c r="N57" i="10"/>
  <c r="N56" i="10"/>
  <c r="N55" i="10"/>
  <c r="N54" i="10"/>
  <c r="N53" i="10"/>
  <c r="N52" i="10"/>
  <c r="N51" i="10"/>
  <c r="N50" i="10"/>
  <c r="N49" i="10"/>
  <c r="N48" i="10"/>
  <c r="N47" i="10"/>
  <c r="D174" i="10"/>
  <c r="T44" i="10"/>
  <c r="S44" i="10"/>
  <c r="R44" i="10"/>
  <c r="Q44" i="10"/>
  <c r="P44" i="10"/>
  <c r="O44" i="10"/>
  <c r="M44" i="10"/>
  <c r="L44" i="10"/>
  <c r="J44" i="10"/>
  <c r="I44" i="10"/>
  <c r="H44" i="10"/>
  <c r="F44" i="10"/>
  <c r="D44" i="10"/>
  <c r="N43" i="10"/>
  <c r="N42" i="10"/>
  <c r="N41" i="10"/>
  <c r="N40" i="10"/>
  <c r="N39" i="10"/>
  <c r="N38" i="10"/>
  <c r="N37" i="10"/>
  <c r="N36" i="10"/>
  <c r="N35" i="10"/>
  <c r="N34" i="10"/>
  <c r="N33" i="10"/>
  <c r="N32" i="10"/>
  <c r="N31" i="10"/>
  <c r="N30" i="10"/>
  <c r="N29" i="10"/>
  <c r="N28" i="10"/>
  <c r="N27" i="10"/>
  <c r="N26" i="10"/>
  <c r="N25" i="10"/>
  <c r="N24" i="10"/>
  <c r="N23" i="10"/>
  <c r="N22" i="10"/>
  <c r="N21" i="10"/>
  <c r="N20" i="10"/>
  <c r="N19" i="10"/>
  <c r="N18" i="10"/>
  <c r="N17" i="10"/>
  <c r="N16" i="10"/>
  <c r="N15" i="10"/>
  <c r="N14" i="10"/>
  <c r="N13" i="10"/>
  <c r="N12" i="10"/>
  <c r="N11" i="10"/>
  <c r="N10" i="10"/>
  <c r="N9" i="10"/>
  <c r="N8" i="10"/>
  <c r="N7" i="10"/>
  <c r="N6" i="10"/>
  <c r="N5" i="10"/>
  <c r="N4" i="10"/>
  <c r="N3" i="10"/>
  <c r="N190" i="10" l="1"/>
  <c r="N44" i="10"/>
  <c r="U44" i="10"/>
  <c r="U190" i="10"/>
  <c r="T183" i="10"/>
  <c r="S183" i="10"/>
  <c r="R183" i="10"/>
  <c r="Q183" i="10"/>
  <c r="P183" i="10"/>
  <c r="N183" i="10"/>
  <c r="M183" i="10"/>
  <c r="L183" i="10"/>
  <c r="J183" i="10"/>
  <c r="I183" i="10"/>
  <c r="H183" i="10"/>
  <c r="F183" i="10"/>
  <c r="D183" i="10"/>
  <c r="T174" i="10"/>
  <c r="S174" i="10"/>
  <c r="R174" i="10"/>
  <c r="Q174" i="10"/>
  <c r="P174" i="10"/>
  <c r="N174" i="10"/>
  <c r="M174" i="10"/>
  <c r="L174" i="10"/>
  <c r="J174" i="10"/>
  <c r="I174" i="10"/>
  <c r="H174" i="10"/>
  <c r="F174" i="10"/>
  <c r="U183" i="10" l="1"/>
  <c r="O174" i="10"/>
  <c r="U174" i="10"/>
  <c r="O183" i="10"/>
  <c r="H137" i="8"/>
  <c r="F137" i="8"/>
  <c r="I137" i="8"/>
  <c r="J137" i="8"/>
  <c r="K137" i="8"/>
  <c r="L137" i="8"/>
  <c r="M137" i="8"/>
  <c r="N137" i="8"/>
  <c r="P137" i="8"/>
  <c r="Q137" i="8"/>
  <c r="R137" i="8"/>
  <c r="S137" i="8"/>
  <c r="T137" i="8"/>
  <c r="D137" i="8"/>
  <c r="F122" i="8"/>
  <c r="H122" i="8"/>
  <c r="I122" i="8"/>
  <c r="J122" i="8"/>
  <c r="K122" i="8"/>
  <c r="L122" i="8"/>
  <c r="M122" i="8"/>
  <c r="N122" i="8"/>
  <c r="P122" i="8"/>
  <c r="Q122" i="8"/>
  <c r="R122" i="8"/>
  <c r="S122" i="8"/>
  <c r="T122" i="8"/>
  <c r="D122" i="8"/>
  <c r="F24" i="8"/>
  <c r="H24" i="8"/>
  <c r="I24" i="8"/>
  <c r="J24" i="8"/>
  <c r="L24" i="8"/>
  <c r="M24" i="8"/>
  <c r="N24" i="8"/>
  <c r="P24" i="8"/>
  <c r="Q24" i="8"/>
  <c r="R24" i="8"/>
  <c r="S24" i="8"/>
  <c r="T24" i="8"/>
  <c r="D24" i="8"/>
  <c r="U4" i="8"/>
  <c r="U5" i="8"/>
  <c r="U6" i="8"/>
  <c r="U7" i="8"/>
  <c r="U8" i="8"/>
  <c r="U9" i="8"/>
  <c r="U10" i="8"/>
  <c r="U11" i="8"/>
  <c r="U12" i="8"/>
  <c r="U13" i="8"/>
  <c r="U14" i="8"/>
  <c r="U15" i="8"/>
  <c r="U16" i="8"/>
  <c r="U17" i="8"/>
  <c r="U18" i="8"/>
  <c r="U19" i="8"/>
  <c r="U20" i="8"/>
  <c r="U21" i="8"/>
  <c r="U22" i="8"/>
  <c r="U23" i="8"/>
  <c r="U43" i="8"/>
  <c r="U44" i="8"/>
  <c r="U45" i="8"/>
  <c r="U46" i="8"/>
  <c r="U47" i="8"/>
  <c r="U48" i="8"/>
  <c r="U49" i="8"/>
  <c r="U50" i="8"/>
  <c r="U51" i="8"/>
  <c r="U52" i="8"/>
  <c r="U53" i="8"/>
  <c r="U54" i="8"/>
  <c r="U55" i="8"/>
  <c r="U56" i="8"/>
  <c r="U57" i="8"/>
  <c r="U58" i="8"/>
  <c r="U59" i="8"/>
  <c r="U60" i="8"/>
  <c r="U61" i="8"/>
  <c r="U62" i="8"/>
  <c r="U63" i="8"/>
  <c r="U64" i="8"/>
  <c r="U65" i="8"/>
  <c r="U66" i="8"/>
  <c r="U67" i="8"/>
  <c r="U68" i="8"/>
  <c r="U69" i="8"/>
  <c r="U70" i="8"/>
  <c r="U71" i="8"/>
  <c r="U72" i="8"/>
  <c r="U73" i="8"/>
  <c r="U74" i="8"/>
  <c r="U75" i="8"/>
  <c r="U76" i="8"/>
  <c r="U77" i="8"/>
  <c r="U78" i="8"/>
  <c r="U79" i="8"/>
  <c r="U80" i="8"/>
  <c r="U81" i="8"/>
  <c r="U82" i="8"/>
  <c r="U83" i="8"/>
  <c r="U84" i="8"/>
  <c r="U85" i="8"/>
  <c r="U86" i="8"/>
  <c r="U87" i="8"/>
  <c r="U88" i="8"/>
  <c r="U89" i="8"/>
  <c r="U90" i="8"/>
  <c r="U91" i="8"/>
  <c r="U92" i="8"/>
  <c r="U93" i="8"/>
  <c r="U94" i="8"/>
  <c r="U95" i="8"/>
  <c r="U96" i="8"/>
  <c r="U97" i="8"/>
  <c r="U98" i="8"/>
  <c r="U99" i="8"/>
  <c r="U100" i="8"/>
  <c r="U101" i="8"/>
  <c r="U102" i="8"/>
  <c r="U103" i="8"/>
  <c r="U104" i="8"/>
  <c r="U105" i="8"/>
  <c r="U106" i="8"/>
  <c r="U107" i="8"/>
  <c r="U108" i="8"/>
  <c r="U109" i="8"/>
  <c r="U110" i="8"/>
  <c r="U111" i="8"/>
  <c r="U112" i="8"/>
  <c r="U113" i="8"/>
  <c r="U114" i="8"/>
  <c r="U115" i="8"/>
  <c r="U116" i="8"/>
  <c r="U117" i="8"/>
  <c r="U118" i="8"/>
  <c r="U119" i="8"/>
  <c r="U120" i="8"/>
  <c r="U121" i="8"/>
  <c r="U123" i="8"/>
  <c r="U137" i="8" s="1"/>
  <c r="U124" i="8"/>
  <c r="U125" i="8"/>
  <c r="U126" i="8"/>
  <c r="U127" i="8"/>
  <c r="U128" i="8"/>
  <c r="U129" i="8"/>
  <c r="U130" i="8"/>
  <c r="U131" i="8"/>
  <c r="U132" i="8"/>
  <c r="U133" i="8"/>
  <c r="U134" i="8"/>
  <c r="U135" i="8"/>
  <c r="U136" i="8"/>
  <c r="U138" i="8"/>
  <c r="U28" i="8"/>
  <c r="U29" i="8"/>
  <c r="U30" i="8"/>
  <c r="U31" i="8"/>
  <c r="U32" i="8"/>
  <c r="U33" i="8"/>
  <c r="U34" i="8"/>
  <c r="U35" i="8"/>
  <c r="U36" i="8"/>
  <c r="U37" i="8"/>
  <c r="U38" i="8"/>
  <c r="U39" i="8"/>
  <c r="U40" i="8"/>
  <c r="U41" i="8"/>
  <c r="U42" i="8"/>
  <c r="U27" i="8"/>
  <c r="U122" i="8" s="1"/>
  <c r="U24" i="8" l="1"/>
  <c r="J7" i="9"/>
  <c r="E7" i="9"/>
  <c r="E10" i="9"/>
  <c r="E13" i="9"/>
  <c r="E21" i="9"/>
  <c r="E26" i="9"/>
  <c r="E34" i="9"/>
  <c r="E38" i="9"/>
  <c r="E41" i="9"/>
  <c r="O4" i="8"/>
  <c r="O5" i="8"/>
  <c r="O6" i="8"/>
  <c r="O7" i="8"/>
  <c r="O8" i="8"/>
  <c r="O9" i="8"/>
  <c r="O10" i="8"/>
  <c r="O11" i="8"/>
  <c r="O12" i="8"/>
  <c r="O13" i="8"/>
  <c r="O14" i="8"/>
  <c r="O15" i="8"/>
  <c r="O16" i="8"/>
  <c r="O17" i="8"/>
  <c r="O18" i="8"/>
  <c r="O20" i="8"/>
  <c r="O21" i="8"/>
  <c r="O22" i="8"/>
  <c r="O23" i="8"/>
  <c r="O27" i="8"/>
  <c r="O28" i="8"/>
  <c r="O29" i="8"/>
  <c r="O30" i="8"/>
  <c r="O31" i="8"/>
  <c r="O32" i="8"/>
  <c r="O33" i="8"/>
  <c r="O34" i="8"/>
  <c r="O35" i="8"/>
  <c r="O36" i="8"/>
  <c r="O37" i="8"/>
  <c r="O38" i="8"/>
  <c r="O39" i="8"/>
  <c r="O40" i="8"/>
  <c r="O41" i="8"/>
  <c r="O42" i="8"/>
  <c r="O43" i="8"/>
  <c r="O44" i="8"/>
  <c r="O45" i="8"/>
  <c r="O46" i="8"/>
  <c r="O47" i="8"/>
  <c r="O48" i="8"/>
  <c r="O49" i="8"/>
  <c r="O50" i="8"/>
  <c r="O51" i="8"/>
  <c r="O52" i="8"/>
  <c r="O53" i="8"/>
  <c r="O54" i="8"/>
  <c r="O55" i="8"/>
  <c r="O56" i="8"/>
  <c r="O57" i="8"/>
  <c r="O58" i="8"/>
  <c r="O59" i="8"/>
  <c r="O60" i="8"/>
  <c r="O61" i="8"/>
  <c r="O62" i="8"/>
  <c r="O63" i="8"/>
  <c r="O64" i="8"/>
  <c r="O65" i="8"/>
  <c r="O66" i="8"/>
  <c r="O67" i="8"/>
  <c r="O68" i="8"/>
  <c r="O69" i="8"/>
  <c r="O70" i="8"/>
  <c r="O71" i="8"/>
  <c r="O72" i="8"/>
  <c r="O73" i="8"/>
  <c r="O74" i="8"/>
  <c r="O75" i="8"/>
  <c r="O76" i="8"/>
  <c r="O77" i="8"/>
  <c r="O78" i="8"/>
  <c r="O79" i="8"/>
  <c r="O80" i="8"/>
  <c r="O81" i="8"/>
  <c r="O82" i="8"/>
  <c r="O83" i="8"/>
  <c r="O84" i="8"/>
  <c r="O85" i="8"/>
  <c r="O86" i="8"/>
  <c r="O87" i="8"/>
  <c r="O88" i="8"/>
  <c r="O90" i="8"/>
  <c r="O91" i="8"/>
  <c r="O92" i="8"/>
  <c r="O93" i="8"/>
  <c r="O94" i="8"/>
  <c r="O95" i="8"/>
  <c r="O96" i="8"/>
  <c r="O97" i="8"/>
  <c r="O98" i="8"/>
  <c r="O99" i="8"/>
  <c r="O100" i="8"/>
  <c r="O102" i="8"/>
  <c r="O103" i="8"/>
  <c r="O104" i="8"/>
  <c r="O105" i="8"/>
  <c r="O106" i="8"/>
  <c r="O107" i="8"/>
  <c r="O108" i="8"/>
  <c r="O109" i="8"/>
  <c r="O110" i="8"/>
  <c r="O111" i="8"/>
  <c r="O112" i="8"/>
  <c r="O113" i="8"/>
  <c r="O114" i="8"/>
  <c r="O115" i="8"/>
  <c r="O116" i="8"/>
  <c r="O117" i="8"/>
  <c r="O118" i="8"/>
  <c r="O119" i="8"/>
  <c r="O120" i="8"/>
  <c r="O121" i="8"/>
  <c r="O123" i="8"/>
  <c r="O124" i="8"/>
  <c r="O125" i="8"/>
  <c r="O126" i="8"/>
  <c r="O127" i="8"/>
  <c r="O128" i="8"/>
  <c r="O129" i="8"/>
  <c r="O130" i="8"/>
  <c r="O131" i="8"/>
  <c r="O132" i="8"/>
  <c r="O133" i="8"/>
  <c r="O134" i="8"/>
  <c r="O135" i="8"/>
  <c r="O136" i="8"/>
  <c r="O138" i="8"/>
  <c r="O101" i="8"/>
  <c r="O19" i="8"/>
  <c r="O89" i="8"/>
  <c r="O3" i="8"/>
  <c r="O122" i="8" l="1"/>
  <c r="O24" i="8"/>
  <c r="O137" i="8"/>
  <c r="E63" i="9"/>
  <c r="E64" i="9" s="1"/>
  <c r="E66" i="13" l="1"/>
</calcChain>
</file>

<file path=xl/sharedStrings.xml><?xml version="1.0" encoding="utf-8"?>
<sst xmlns="http://schemas.openxmlformats.org/spreadsheetml/2006/main" count="2031" uniqueCount="230">
  <si>
    <t>FHF</t>
  </si>
  <si>
    <t>SEVERITY</t>
  </si>
  <si>
    <t>IBM</t>
  </si>
  <si>
    <t>L</t>
  </si>
  <si>
    <t>T</t>
  </si>
  <si>
    <t>S</t>
  </si>
  <si>
    <t>M</t>
  </si>
  <si>
    <t>Node #</t>
  </si>
  <si>
    <t>Total Hectares</t>
  </si>
  <si>
    <t>Park</t>
  </si>
  <si>
    <t>operating area 1 ha</t>
  </si>
  <si>
    <t>Operating Area 1</t>
  </si>
  <si>
    <t>Operating Area 2</t>
  </si>
  <si>
    <t>Park ha</t>
  </si>
  <si>
    <t>Private Land Ha</t>
  </si>
  <si>
    <t>Operable  (Ha)</t>
  </si>
  <si>
    <t>Inoperable (Ha)</t>
  </si>
  <si>
    <t>Pli &gt;= 60 years old</t>
  </si>
  <si>
    <t>PLI &lt; 60 years</t>
  </si>
  <si>
    <t>Pli (Ha) 67-100%</t>
  </si>
  <si>
    <t>Pli (Ha) 33-66%</t>
  </si>
  <si>
    <t>Pli (Ha) 1-32%</t>
  </si>
  <si>
    <t>Pli (Ha) 33%+</t>
  </si>
  <si>
    <t>Pli (Ha) 0%</t>
  </si>
  <si>
    <t>operating area 2 ha</t>
  </si>
  <si>
    <t>Unallocated</t>
  </si>
  <si>
    <t>IBD</t>
  </si>
  <si>
    <t>RESULTS</t>
  </si>
  <si>
    <t>ISSUED BLKS (No harvest data submitted to RESULTS)</t>
  </si>
  <si>
    <t>NODE</t>
  </si>
  <si>
    <t xml:space="preserve">Opening Block </t>
  </si>
  <si>
    <t>Harvest Start</t>
  </si>
  <si>
    <t>Hectares</t>
  </si>
  <si>
    <t>Block Label</t>
  </si>
  <si>
    <t xml:space="preserve"> Operating Areas</t>
  </si>
  <si>
    <t xml:space="preserve">  Parks</t>
  </si>
  <si>
    <t>Private Land</t>
  </si>
  <si>
    <t xml:space="preserve"> Operable Land Base</t>
  </si>
  <si>
    <t>OGMA</t>
  </si>
  <si>
    <t>IBS</t>
  </si>
  <si>
    <t>BCTS Kootenay</t>
  </si>
  <si>
    <t>TOTAL RESULTS Ha</t>
  </si>
  <si>
    <t>(see Harvest Data sheet for Block Info)</t>
  </si>
  <si>
    <t>(see Harvest Data sheet for RESULTS Info)</t>
  </si>
  <si>
    <t>Total Issued Blk Ha</t>
  </si>
  <si>
    <t>IBM / IBD /IBS Polys 2017</t>
  </si>
  <si>
    <t>A18969 CP 117  Blk 1</t>
  </si>
  <si>
    <t>A18969 CP 117  Blk 3</t>
  </si>
  <si>
    <t>NW</t>
  </si>
  <si>
    <t>Canfor A20212</t>
  </si>
  <si>
    <t>Cooper Creek A30171</t>
  </si>
  <si>
    <t>JH Huscroft A20213</t>
  </si>
  <si>
    <t>K3D C SCHEDULE_B</t>
  </si>
  <si>
    <t>PURCELL WILDERNESS CONSERVANCY PARK</t>
  </si>
  <si>
    <t>GOAT RANGE PARK</t>
  </si>
  <si>
    <t>-327400000</t>
  </si>
  <si>
    <t>2017 IBM IBD Kootenay Lake TSA - RESULTS Openings &amp; Issued Blocks</t>
  </si>
  <si>
    <t>V</t>
  </si>
  <si>
    <t>Canfor A20214</t>
  </si>
  <si>
    <t>Kalesnikoff A30172</t>
  </si>
  <si>
    <t>Cooper Creek A56529</t>
  </si>
  <si>
    <t>W1458 A SCHEDULE_B</t>
  </si>
  <si>
    <t>-322180000</t>
  </si>
  <si>
    <t>Total NW</t>
  </si>
  <si>
    <t>Total IBS</t>
  </si>
  <si>
    <t>Total IBM</t>
  </si>
  <si>
    <t>Total IBD</t>
  </si>
  <si>
    <t>WEST ARM PARK</t>
  </si>
  <si>
    <t xml:space="preserve">                                                                      </t>
  </si>
  <si>
    <t>W1458 CP D BLK 15</t>
  </si>
  <si>
    <t>W1458 CP D BLK 14</t>
  </si>
  <si>
    <t>W1458 CP X BLK 7</t>
  </si>
  <si>
    <t>W1458 CP B BLK 7</t>
  </si>
  <si>
    <t>W1458 CP B BLK 5</t>
  </si>
  <si>
    <t>A30172 CP 29 BLK 2</t>
  </si>
  <si>
    <t>A30172 CP 29 BLK 8</t>
  </si>
  <si>
    <t>-291510000</t>
  </si>
  <si>
    <t>A42146 CP C BLK 9</t>
  </si>
  <si>
    <t>A20214 CP 94 BLK 2</t>
  </si>
  <si>
    <t>A53320 CP A BLK 1</t>
  </si>
  <si>
    <t>A93080 BLK 1</t>
  </si>
  <si>
    <t>A30171 CP 279 BLK 8</t>
  </si>
  <si>
    <t>A30171 CP 145 BLK 6</t>
  </si>
  <si>
    <t>-327160000</t>
  </si>
  <si>
    <t>A03530 CP 64 BLK B</t>
  </si>
  <si>
    <t>A30171 CP 280 BLK 4</t>
  </si>
  <si>
    <t>A30171 CP 117 BLK 5</t>
  </si>
  <si>
    <t>A30171 CP 117 BLK 6</t>
  </si>
  <si>
    <t>A30171 CP 144 BLK 2</t>
  </si>
  <si>
    <t>3066</t>
  </si>
  <si>
    <t>A30171 CP 280 BLK 3</t>
  </si>
  <si>
    <t>A20214 CP 117 BLK 3A</t>
  </si>
  <si>
    <t>A30176 CP 37 BLK 1</t>
  </si>
  <si>
    <t>-330250000</t>
  </si>
  <si>
    <t>A20214 CP 8 BLK A</t>
  </si>
  <si>
    <t>A20214 CP 154 BLK 2</t>
  </si>
  <si>
    <t>-292570000</t>
  </si>
  <si>
    <t>A88121 BLK 2</t>
  </si>
  <si>
    <t>A30172 CP 69 BLk 22</t>
  </si>
  <si>
    <t>A30172 CP 599 Blk 002</t>
  </si>
  <si>
    <t>A30172 CP 69 Blk 21</t>
  </si>
  <si>
    <t>FD &gt;= 60 years old</t>
  </si>
  <si>
    <t>Fd (Ha) 67-100%</t>
  </si>
  <si>
    <t>Fd(Ha) 33-66%</t>
  </si>
  <si>
    <t>Fd (Ha) 1-32%</t>
  </si>
  <si>
    <t>Fd &lt; 60 years</t>
  </si>
  <si>
    <t>Fd (Ha) 33%+</t>
  </si>
  <si>
    <t>Fd (Ha) 0%</t>
  </si>
  <si>
    <t>IBM / IBD /IBS/ NW Polys 2018</t>
  </si>
  <si>
    <t>2018 IBM IBD Kootenay Lake TSA - RESULTS Openings &amp; Issued Blocks</t>
  </si>
  <si>
    <t>Operating Area 1 (Map_Label)</t>
  </si>
  <si>
    <t>Includes species codes FD and FDI</t>
  </si>
  <si>
    <t>RESULTS*</t>
  </si>
  <si>
    <t>ISSUED BLKS (No harvest data submitted to RESULTS)**</t>
  </si>
  <si>
    <t>uses Forest Fil and Cut_Block for Opening Block column, use Disturbance for Harvest Start column</t>
  </si>
  <si>
    <t>uses Forest Fil and Cut_Block for Block Label column</t>
  </si>
  <si>
    <t>ATCO A20198</t>
  </si>
  <si>
    <t>W1461 A SCHEDULE_B</t>
  </si>
  <si>
    <t>K3D F SCHEDULE_B</t>
  </si>
  <si>
    <t>K3D D SCHEDULE_B</t>
  </si>
  <si>
    <t>W1644 A SCHEDULE_B</t>
  </si>
  <si>
    <t>TOTAL</t>
  </si>
  <si>
    <t>A30172 CP 7 BLK 1</t>
  </si>
  <si>
    <t>A30172 CP 7 Blk 6</t>
  </si>
  <si>
    <t>A30172 CP 60 Blk 3</t>
  </si>
  <si>
    <t>A30172 CP 60 Blk 7</t>
  </si>
  <si>
    <t>A30172 CP 60 Blk 2</t>
  </si>
  <si>
    <t>A20212 CP 14</t>
  </si>
  <si>
    <t>A20212 CP 999 Blk 1</t>
  </si>
  <si>
    <t>A30171 CP 118 Blk 1</t>
  </si>
  <si>
    <t>A30171 CP 293 Blk 2</t>
  </si>
  <si>
    <t xml:space="preserve"> </t>
  </si>
  <si>
    <t>A20214 CP 36 Blk 1</t>
  </si>
  <si>
    <t>A20214 CP 115 Blk 1</t>
  </si>
  <si>
    <t>K3D CP 7 Blk 5</t>
  </si>
  <si>
    <t>A30176 CP 16 Blk 5</t>
  </si>
  <si>
    <t>A20218 CP 17 Blk 2</t>
  </si>
  <si>
    <t>A20218 CP 3 Blk 1</t>
  </si>
  <si>
    <t>A07650 CP S Blk 1</t>
  </si>
  <si>
    <t>A20214 CP 105 Blk 1</t>
  </si>
  <si>
    <t>A20213 CP 92 Blk 1368</t>
  </si>
  <si>
    <t>A03530 CP 64 Blk B</t>
  </si>
  <si>
    <t>A30171CP 117 Blk 1</t>
  </si>
  <si>
    <t>A30171 CP 280 Blk 4</t>
  </si>
  <si>
    <t>A30171 CP 117 Blk 5</t>
  </si>
  <si>
    <t>A30171 CP 144 Blk 2</t>
  </si>
  <si>
    <t>A30171 CP 280 Blk 3</t>
  </si>
  <si>
    <t>A30171 CP 253 Blk 3</t>
  </si>
  <si>
    <t>A30171 CP 105 Blk 2</t>
  </si>
  <si>
    <t>A30171 CP 105 Blk 1</t>
  </si>
  <si>
    <t>A20213 CP 88 Blk 1353</t>
  </si>
  <si>
    <t>A20211</t>
  </si>
  <si>
    <t>A60060 Blk 2</t>
  </si>
  <si>
    <t>A54214 CP 3 Blk 26</t>
  </si>
  <si>
    <t>A54214 CP 3 Blk 6</t>
  </si>
  <si>
    <t>W1644 CP EE Blk 5</t>
  </si>
  <si>
    <t>W1644 CP A Blk 1</t>
  </si>
  <si>
    <t>A36666 Blk 5</t>
  </si>
  <si>
    <t>W1644 CP DD Blk 3</t>
  </si>
  <si>
    <t>A36666 Blk 4</t>
  </si>
  <si>
    <t>A20214 CP 94 Blk 2</t>
  </si>
  <si>
    <t>A92053 Blk 1</t>
  </si>
  <si>
    <t>A30176 CP 56 Blk 43</t>
  </si>
  <si>
    <t>A30176 CP 56 Blk 5</t>
  </si>
  <si>
    <t>A96709 Blk 1</t>
  </si>
  <si>
    <t>A30172 CP 70 Blk 5</t>
  </si>
  <si>
    <t>A20214 CP 155 Blk 1</t>
  </si>
  <si>
    <t>TA0589 Blk 1R</t>
  </si>
  <si>
    <t>LOCKHART CREEK PARK</t>
  </si>
  <si>
    <t>KIANUKO PARK</t>
  </si>
  <si>
    <t>*only for when there are AOS_RESULTS_Select_Boundary_2019 values for a node</t>
  </si>
  <si>
    <t>**only for when there are AOS_IssuedBlks_Select_Boundary_2019 values for a node</t>
  </si>
  <si>
    <t>IBM / IBD /IBS Polys 2019</t>
  </si>
  <si>
    <t>Example of the Concat funtion to aid in merginf cell contents for Opening Block column</t>
  </si>
  <si>
    <t>A20193</t>
  </si>
  <si>
    <t>*only for when there are AOS_RESULTS_Select_KL_2020 values for a node</t>
  </si>
  <si>
    <t>**only for when there are AOS_IssuedBlks_Select_KL_2020 values for a node</t>
  </si>
  <si>
    <t>uses Forest Fil, Cut Permit and Cut_Block for Opening Block column, use Disturbance for Harvest Start column</t>
  </si>
  <si>
    <t>uses Forest Fil, Cut Permit and Cut_Block for Block Label column</t>
  </si>
  <si>
    <t>2019 IBM IBD IBS Kootenay Lake TSA - RESULTS Openings &amp; Issued Blocks</t>
  </si>
  <si>
    <t>Creston Valley Forest Corporation K3D</t>
  </si>
  <si>
    <t>BC Timber Sales - Kootenay Grassy</t>
  </si>
  <si>
    <t>CANFOR A20212</t>
  </si>
  <si>
    <t>BC Timber Sales - Kootenay Anchor</t>
  </si>
  <si>
    <t>Kalesnikoff Lumber Company A30172</t>
  </si>
  <si>
    <t>CANFOR A20214</t>
  </si>
  <si>
    <t>Harrop-Proctor Community Forest K1B</t>
  </si>
  <si>
    <t>BC Timber Sales - Kootenay Lemon</t>
  </si>
  <si>
    <t>Cooper Creek Cedar A56529</t>
  </si>
  <si>
    <t>Cooper Creek Cedar A30171</t>
  </si>
  <si>
    <t>Atco Lumber Ltd. A20218</t>
  </si>
  <si>
    <t>BC Timber Sales - Kootenay Winlaw</t>
  </si>
  <si>
    <t>A30172 CP 3 Blk 1</t>
  </si>
  <si>
    <t>A20214 CP 156 Blk 5</t>
  </si>
  <si>
    <t>A20214 CP 155 Blk 6</t>
  </si>
  <si>
    <t>A30171 CP 184 Blk 1</t>
  </si>
  <si>
    <t>A54214 CP 1 Blk 2</t>
  </si>
  <si>
    <t>A30176 CP 17 Blk 33</t>
  </si>
  <si>
    <t>A30171 CP 286 Blk 286-1</t>
  </si>
  <si>
    <t>A30176 CP 17 Blk 4</t>
  </si>
  <si>
    <t>A30176 CP 25 Blk 3</t>
  </si>
  <si>
    <t>A30176 CP 38 Blk 4</t>
  </si>
  <si>
    <t>A30171 CP 141 Blk 3</t>
  </si>
  <si>
    <t>A53320 CP A Blk 1</t>
  </si>
  <si>
    <t>A20214 CP 156 Blk 3</t>
  </si>
  <si>
    <t>A20214 CP 60 Blk 2</t>
  </si>
  <si>
    <t>A30171 CP 144 Blk 3</t>
  </si>
  <si>
    <t>A30176 CP 27 Blk 1</t>
  </si>
  <si>
    <t>A30176 CP 27 Blk 2</t>
  </si>
  <si>
    <t>A30176 CP 14 Blk 4</t>
  </si>
  <si>
    <t>A30176 CP 41 Blk 3</t>
  </si>
  <si>
    <t>A30176 CP 14 Blk 1</t>
  </si>
  <si>
    <t>T0504 CP A Blk 6</t>
  </si>
  <si>
    <t>T0504 CP A Blk 5</t>
  </si>
  <si>
    <t>T0504 CP A Blk 8</t>
  </si>
  <si>
    <t>A42696 Blk 5</t>
  </si>
  <si>
    <t>A42696 Blk 4</t>
  </si>
  <si>
    <t>A45343 Blk 1</t>
  </si>
  <si>
    <t>A68929 Blk 2</t>
  </si>
  <si>
    <t>A36667  Blk 1</t>
  </si>
  <si>
    <t xml:space="preserve">A20208 CP 1  </t>
  </si>
  <si>
    <t>A93080 Blk 1</t>
  </si>
  <si>
    <t xml:space="preserve">  </t>
  </si>
  <si>
    <t>A36666 Blk 1</t>
  </si>
  <si>
    <t>A30172 CP 77 Blk 6</t>
  </si>
  <si>
    <t>A30171 CP 410 Blk 11</t>
  </si>
  <si>
    <t>A30171 CP 169 Blk 10</t>
  </si>
  <si>
    <t>A30172 CP 64 Blk 2</t>
  </si>
  <si>
    <t>TA0953 Blk 1R</t>
  </si>
  <si>
    <t>TA0128 Blk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</si>
</sst>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6100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6500"/>
      <name val="Calibri"/>
      <family val="2"/>
      <scheme val="minor"/>
    </font>
    <font>
      <sz val="14"/>
      <color rgb="FF3F3F76"/>
      <name val="Calibri"/>
      <family val="2"/>
      <scheme val="minor"/>
    </font>
    <font>
      <b/>
      <sz val="14"/>
      <color rgb="FF3F3F3F"/>
      <name val="Calibri"/>
      <family val="2"/>
      <scheme val="minor"/>
    </font>
    <font>
      <b/>
      <sz val="14"/>
      <color rgb="FFFA7D00"/>
      <name val="Calibri"/>
      <family val="2"/>
      <scheme val="minor"/>
    </font>
    <font>
      <sz val="14"/>
      <color rgb="FFFA7D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sz val="14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</fonts>
  <fills count="4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37">
    <xf numFmtId="0" fontId="0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0" fillId="32" borderId="0" applyNumberFormat="0" applyBorder="0" applyAlignment="0" applyProtection="0"/>
    <xf numFmtId="0" fontId="33" fillId="4" borderId="0" applyNumberFormat="0" applyBorder="0" applyAlignment="0" applyProtection="0"/>
    <xf numFmtId="0" fontId="31" fillId="2" borderId="0" applyNumberFormat="0" applyBorder="0" applyAlignment="0" applyProtection="0"/>
    <xf numFmtId="0" fontId="34" fillId="5" borderId="4" applyNumberFormat="0" applyAlignment="0" applyProtection="0"/>
    <xf numFmtId="0" fontId="35" fillId="6" borderId="5" applyNumberFormat="0" applyAlignment="0" applyProtection="0"/>
    <xf numFmtId="0" fontId="37" fillId="0" borderId="6" applyNumberFormat="0" applyFill="0" applyAlignment="0" applyProtection="0"/>
    <xf numFmtId="0" fontId="32" fillId="3" borderId="0" applyNumberFormat="0" applyBorder="0" applyAlignment="0" applyProtection="0"/>
    <xf numFmtId="0" fontId="36" fillId="6" borderId="4" applyNumberFormat="0" applyAlignment="0" applyProtection="0"/>
    <xf numFmtId="0" fontId="30" fillId="0" borderId="0"/>
    <xf numFmtId="0" fontId="38" fillId="7" borderId="7" applyNumberFormat="0" applyAlignment="0" applyProtection="0"/>
    <xf numFmtId="0" fontId="39" fillId="0" borderId="0" applyNumberFormat="0" applyFill="0" applyBorder="0" applyAlignment="0" applyProtection="0"/>
    <xf numFmtId="0" fontId="30" fillId="8" borderId="8" applyNumberFormat="0" applyFont="0" applyAlignment="0" applyProtection="0"/>
    <xf numFmtId="0" fontId="40" fillId="0" borderId="0" applyNumberFormat="0" applyFill="0" applyBorder="0" applyAlignment="0" applyProtection="0"/>
    <xf numFmtId="0" fontId="29" fillId="0" borderId="9" applyNumberFormat="0" applyFill="0" applyAlignment="0" applyProtection="0"/>
    <xf numFmtId="0" fontId="41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30" fillId="22" borderId="0" applyNumberFormat="0" applyBorder="0" applyAlignment="0" applyProtection="0"/>
    <xf numFmtId="0" fontId="30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30" fillId="26" borderId="0" applyNumberFormat="0" applyBorder="0" applyAlignment="0" applyProtection="0"/>
    <xf numFmtId="0" fontId="30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30" fillId="30" borderId="0" applyNumberFormat="0" applyBorder="0" applyAlignment="0" applyProtection="0"/>
    <xf numFmtId="0" fontId="30" fillId="31" borderId="0" applyNumberFormat="0" applyBorder="0" applyAlignment="0" applyProtection="0"/>
    <xf numFmtId="0" fontId="41" fillId="32" borderId="0" applyNumberFormat="0" applyBorder="0" applyAlignment="0" applyProtection="0"/>
    <xf numFmtId="0" fontId="3" fillId="0" borderId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19" borderId="0" applyNumberFormat="0" applyBorder="0" applyAlignment="0" applyProtection="0"/>
    <xf numFmtId="0" fontId="20" fillId="28" borderId="0" applyNumberFormat="0" applyBorder="0" applyAlignment="0" applyProtection="0"/>
    <xf numFmtId="0" fontId="9" fillId="2" borderId="0" applyNumberFormat="0" applyBorder="0" applyAlignment="0" applyProtection="0"/>
    <xf numFmtId="0" fontId="4" fillId="27" borderId="0" applyNumberFormat="0" applyBorder="0" applyAlignment="0" applyProtection="0"/>
    <xf numFmtId="0" fontId="16" fillId="7" borderId="7" applyNumberFormat="0" applyAlignment="0" applyProtection="0"/>
    <xf numFmtId="0" fontId="4" fillId="23" borderId="0" applyNumberFormat="0" applyBorder="0" applyAlignment="0" applyProtection="0"/>
    <xf numFmtId="0" fontId="14" fillId="6" borderId="4" applyNumberFormat="0" applyAlignment="0" applyProtection="0"/>
    <xf numFmtId="0" fontId="4" fillId="8" borderId="8" applyNumberFormat="0" applyFont="0" applyAlignment="0" applyProtection="0"/>
    <xf numFmtId="0" fontId="20" fillId="32" borderId="0" applyNumberFormat="0" applyBorder="0" applyAlignment="0" applyProtection="0"/>
    <xf numFmtId="0" fontId="20" fillId="24" borderId="0" applyNumberFormat="0" applyBorder="0" applyAlignment="0" applyProtection="0"/>
    <xf numFmtId="0" fontId="4" fillId="0" borderId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0" borderId="0"/>
    <xf numFmtId="0" fontId="20" fillId="16" borderId="0" applyNumberFormat="0" applyBorder="0" applyAlignment="0" applyProtection="0"/>
    <xf numFmtId="0" fontId="4" fillId="0" borderId="0"/>
    <xf numFmtId="0" fontId="1" fillId="8" borderId="8" applyNumberFormat="0" applyFont="0" applyAlignment="0" applyProtection="0"/>
    <xf numFmtId="0" fontId="10" fillId="3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0" fillId="17" borderId="0" applyNumberFormat="0" applyBorder="0" applyAlignment="0" applyProtection="0"/>
    <xf numFmtId="0" fontId="13" fillId="6" borderId="5" applyNumberFormat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8" fillId="0" borderId="0" applyNumberFormat="0" applyFill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0" fillId="21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22" borderId="0" applyNumberFormat="0" applyBorder="0" applyAlignment="0" applyProtection="0"/>
    <xf numFmtId="0" fontId="19" fillId="0" borderId="9" applyNumberFormat="0" applyFill="0" applyAlignment="0" applyProtection="0"/>
    <xf numFmtId="0" fontId="4" fillId="26" borderId="0" applyNumberFormat="0" applyBorder="0" applyAlignment="0" applyProtection="0"/>
    <xf numFmtId="0" fontId="15" fillId="0" borderId="6" applyNumberFormat="0" applyFill="0" applyAlignment="0" applyProtection="0"/>
    <xf numFmtId="0" fontId="11" fillId="4" borderId="0" applyNumberFormat="0" applyBorder="0" applyAlignment="0" applyProtection="0"/>
    <xf numFmtId="0" fontId="4" fillId="10" borderId="0" applyNumberFormat="0" applyBorder="0" applyAlignment="0" applyProtection="0"/>
    <xf numFmtId="0" fontId="12" fillId="5" borderId="4" applyNumberFormat="0" applyAlignment="0" applyProtection="0"/>
    <xf numFmtId="0" fontId="20" fillId="13" borderId="0" applyNumberFormat="0" applyBorder="0" applyAlignment="0" applyProtection="0"/>
    <xf numFmtId="0" fontId="4" fillId="31" borderId="0" applyNumberFormat="0" applyBorder="0" applyAlignment="0" applyProtection="0"/>
    <xf numFmtId="0" fontId="17" fillId="0" borderId="0" applyNumberFormat="0" applyFill="0" applyBorder="0" applyAlignment="0" applyProtection="0"/>
    <xf numFmtId="0" fontId="4" fillId="18" borderId="0" applyNumberFormat="0" applyBorder="0" applyAlignment="0" applyProtection="0"/>
    <xf numFmtId="0" fontId="20" fillId="29" borderId="0" applyNumberFormat="0" applyBorder="0" applyAlignment="0" applyProtection="0"/>
    <xf numFmtId="0" fontId="20" fillId="20" borderId="0" applyNumberFormat="0" applyBorder="0" applyAlignment="0" applyProtection="0"/>
    <xf numFmtId="0" fontId="20" fillId="12" borderId="0" applyNumberFormat="0" applyBorder="0" applyAlignment="0" applyProtection="0"/>
    <xf numFmtId="0" fontId="20" fillId="25" borderId="0" applyNumberFormat="0" applyBorder="0" applyAlignment="0" applyProtection="0"/>
    <xf numFmtId="0" fontId="4" fillId="30" borderId="0" applyNumberFormat="0" applyBorder="0" applyAlignment="0" applyProtection="0"/>
    <xf numFmtId="0" fontId="20" fillId="9" borderId="0" applyNumberFormat="0" applyBorder="0" applyAlignment="0" applyProtection="0"/>
    <xf numFmtId="0" fontId="4" fillId="14" borderId="0" applyNumberFormat="0" applyBorder="0" applyAlignment="0" applyProtection="0"/>
  </cellStyleXfs>
  <cellXfs count="243">
    <xf numFmtId="0" fontId="0" fillId="0" borderId="0" xfId="0"/>
    <xf numFmtId="0" fontId="0" fillId="0" borderId="10" xfId="0" applyBorder="1"/>
    <xf numFmtId="1" fontId="0" fillId="33" borderId="10" xfId="0" applyNumberFormat="1" applyFill="1" applyBorder="1" applyAlignment="1">
      <alignment horizontal="center"/>
    </xf>
    <xf numFmtId="1" fontId="19" fillId="33" borderId="10" xfId="0" applyNumberFormat="1" applyFont="1" applyFill="1" applyBorder="1" applyAlignment="1">
      <alignment horizontal="center" vertical="center" wrapText="1"/>
    </xf>
    <xf numFmtId="1" fontId="25" fillId="33" borderId="10" xfId="0" applyNumberFormat="1" applyFont="1" applyFill="1" applyBorder="1" applyAlignment="1">
      <alignment horizontal="center" vertical="center" wrapText="1"/>
    </xf>
    <xf numFmtId="164" fontId="0" fillId="34" borderId="10" xfId="0" applyNumberFormat="1" applyFill="1" applyBorder="1" applyAlignment="1">
      <alignment horizontal="center"/>
    </xf>
    <xf numFmtId="0" fontId="0" fillId="34" borderId="10" xfId="0" applyFill="1" applyBorder="1" applyAlignment="1">
      <alignment horizontal="center"/>
    </xf>
    <xf numFmtId="164" fontId="0" fillId="35" borderId="10" xfId="0" applyNumberFormat="1" applyFill="1" applyBorder="1" applyAlignment="1">
      <alignment horizontal="center"/>
    </xf>
    <xf numFmtId="164" fontId="19" fillId="34" borderId="10" xfId="0" applyNumberFormat="1" applyFont="1" applyFill="1" applyBorder="1" applyAlignment="1">
      <alignment horizontal="center" vertical="center" wrapText="1"/>
    </xf>
    <xf numFmtId="164" fontId="19" fillId="33" borderId="10" xfId="0" applyNumberFormat="1" applyFont="1" applyFill="1" applyBorder="1" applyAlignment="1">
      <alignment horizontal="center" vertical="center" wrapText="1"/>
    </xf>
    <xf numFmtId="1" fontId="19" fillId="39" borderId="10" xfId="0" applyNumberFormat="1" applyFont="1" applyFill="1" applyBorder="1" applyAlignment="1">
      <alignment horizontal="center" vertical="center" wrapText="1"/>
    </xf>
    <xf numFmtId="0" fontId="0" fillId="39" borderId="10" xfId="0" applyFill="1" applyBorder="1" applyAlignment="1">
      <alignment horizontal="center"/>
    </xf>
    <xf numFmtId="164" fontId="0" fillId="39" borderId="10" xfId="0" applyNumberFormat="1" applyFill="1" applyBorder="1" applyAlignment="1">
      <alignment horizontal="center"/>
    </xf>
    <xf numFmtId="164" fontId="0" fillId="0" borderId="0" xfId="0" applyNumberFormat="1"/>
    <xf numFmtId="0" fontId="0" fillId="35" borderId="10" xfId="0" applyFill="1" applyBorder="1" applyAlignment="1">
      <alignment horizontal="center"/>
    </xf>
    <xf numFmtId="0" fontId="19" fillId="39" borderId="0" xfId="0" applyFont="1" applyFill="1" applyBorder="1" applyAlignment="1">
      <alignment horizontal="center"/>
    </xf>
    <xf numFmtId="0" fontId="0" fillId="39" borderId="0" xfId="0" applyFill="1"/>
    <xf numFmtId="164" fontId="0" fillId="0" borderId="17" xfId="0" applyNumberFormat="1" applyBorder="1" applyAlignment="1">
      <alignment horizontal="center"/>
    </xf>
    <xf numFmtId="1" fontId="0" fillId="0" borderId="10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164" fontId="0" fillId="0" borderId="10" xfId="0" applyNumberFormat="1" applyFill="1" applyBorder="1" applyAlignment="1">
      <alignment horizontal="center"/>
    </xf>
    <xf numFmtId="1" fontId="0" fillId="0" borderId="10" xfId="0" applyNumberFormat="1" applyBorder="1" applyAlignment="1">
      <alignment horizontal="left"/>
    </xf>
    <xf numFmtId="0" fontId="0" fillId="33" borderId="10" xfId="0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0" xfId="0" applyFill="1"/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0" fontId="0" fillId="0" borderId="10" xfId="0" applyFill="1" applyBorder="1"/>
    <xf numFmtId="164" fontId="19" fillId="37" borderId="10" xfId="0" applyNumberFormat="1" applyFont="1" applyFill="1" applyBorder="1" applyAlignment="1">
      <alignment horizontal="center"/>
    </xf>
    <xf numFmtId="0" fontId="0" fillId="0" borderId="0" xfId="0" applyBorder="1"/>
    <xf numFmtId="164" fontId="27" fillId="35" borderId="10" xfId="0" applyNumberFormat="1" applyFont="1" applyFill="1" applyBorder="1" applyAlignment="1">
      <alignment horizontal="center" vertical="center" wrapText="1"/>
    </xf>
    <xf numFmtId="164" fontId="0" fillId="36" borderId="10" xfId="0" applyNumberFormat="1" applyFill="1" applyBorder="1" applyAlignment="1">
      <alignment horizontal="center"/>
    </xf>
    <xf numFmtId="0" fontId="0" fillId="39" borderId="0" xfId="0" applyFont="1" applyFill="1" applyBorder="1" applyAlignment="1">
      <alignment horizontal="left"/>
    </xf>
    <xf numFmtId="0" fontId="0" fillId="39" borderId="0" xfId="0" applyFont="1" applyFill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164" fontId="4" fillId="33" borderId="10" xfId="49" applyNumberFormat="1" applyFont="1" applyFill="1" applyBorder="1" applyAlignment="1">
      <alignment horizontal="center"/>
    </xf>
    <xf numFmtId="1" fontId="4" fillId="33" borderId="10" xfId="49" applyNumberFormat="1" applyFont="1" applyFill="1" applyBorder="1" applyAlignment="1">
      <alignment horizontal="center"/>
    </xf>
    <xf numFmtId="0" fontId="0" fillId="37" borderId="0" xfId="0" applyFill="1"/>
    <xf numFmtId="164" fontId="19" fillId="0" borderId="10" xfId="0" applyNumberFormat="1" applyFont="1" applyFill="1" applyBorder="1" applyAlignment="1">
      <alignment horizontal="center" vertical="center" wrapText="1"/>
    </xf>
    <xf numFmtId="164" fontId="23" fillId="38" borderId="10" xfId="0" applyNumberFormat="1" applyFont="1" applyFill="1" applyBorder="1" applyAlignment="1">
      <alignment horizontal="center" vertical="center" wrapText="1"/>
    </xf>
    <xf numFmtId="164" fontId="23" fillId="42" borderId="10" xfId="0" applyNumberFormat="1" applyFont="1" applyFill="1" applyBorder="1" applyAlignment="1">
      <alignment horizontal="center" vertical="center" wrapText="1"/>
    </xf>
    <xf numFmtId="164" fontId="24" fillId="42" borderId="10" xfId="0" applyNumberFormat="1" applyFont="1" applyFill="1" applyBorder="1" applyAlignment="1">
      <alignment horizontal="center" wrapText="1"/>
    </xf>
    <xf numFmtId="0" fontId="26" fillId="42" borderId="10" xfId="0" applyFont="1" applyFill="1" applyBorder="1" applyAlignment="1">
      <alignment horizontal="center" vertical="center" wrapText="1"/>
    </xf>
    <xf numFmtId="0" fontId="26" fillId="38" borderId="10" xfId="0" applyFont="1" applyFill="1" applyBorder="1" applyAlignment="1">
      <alignment horizontal="center" vertical="center" wrapText="1"/>
    </xf>
    <xf numFmtId="164" fontId="4" fillId="42" borderId="10" xfId="107" applyNumberFormat="1" applyFont="1" applyFill="1" applyBorder="1" applyAlignment="1">
      <alignment horizontal="center"/>
    </xf>
    <xf numFmtId="164" fontId="0" fillId="38" borderId="10" xfId="0" applyNumberFormat="1" applyFill="1" applyBorder="1" applyAlignment="1">
      <alignment horizontal="center"/>
    </xf>
    <xf numFmtId="0" fontId="0" fillId="0" borderId="0" xfId="0"/>
    <xf numFmtId="1" fontId="19" fillId="37" borderId="10" xfId="0" applyNumberFormat="1" applyFont="1" applyFill="1" applyBorder="1" applyAlignment="1">
      <alignment horizontal="center"/>
    </xf>
    <xf numFmtId="0" fontId="19" fillId="0" borderId="0" xfId="0" applyFont="1"/>
    <xf numFmtId="1" fontId="23" fillId="43" borderId="10" xfId="0" applyNumberFormat="1" applyFont="1" applyFill="1" applyBorder="1" applyAlignment="1">
      <alignment horizontal="center" vertical="center" wrapText="1"/>
    </xf>
    <xf numFmtId="164" fontId="23" fillId="43" borderId="10" xfId="0" applyNumberFormat="1" applyFont="1" applyFill="1" applyBorder="1" applyAlignment="1">
      <alignment horizontal="center" vertical="center" wrapText="1"/>
    </xf>
    <xf numFmtId="164" fontId="21" fillId="43" borderId="10" xfId="0" applyNumberFormat="1" applyFont="1" applyFill="1" applyBorder="1" applyAlignment="1">
      <alignment horizontal="center"/>
    </xf>
    <xf numFmtId="164" fontId="21" fillId="43" borderId="10" xfId="79" applyNumberFormat="1" applyFont="1" applyFill="1" applyBorder="1" applyAlignment="1">
      <alignment horizontal="center"/>
    </xf>
    <xf numFmtId="164" fontId="24" fillId="43" borderId="10" xfId="0" applyNumberFormat="1" applyFont="1" applyFill="1" applyBorder="1" applyAlignment="1">
      <alignment horizontal="center" wrapText="1"/>
    </xf>
    <xf numFmtId="164" fontId="23" fillId="43" borderId="10" xfId="0" applyNumberFormat="1" applyFont="1" applyFill="1" applyBorder="1" applyAlignment="1">
      <alignment horizontal="center" wrapText="1"/>
    </xf>
    <xf numFmtId="0" fontId="21" fillId="43" borderId="10" xfId="0" applyFont="1" applyFill="1" applyBorder="1" applyAlignment="1">
      <alignment horizontal="center"/>
    </xf>
    <xf numFmtId="164" fontId="24" fillId="38" borderId="10" xfId="0" applyNumberFormat="1" applyFont="1" applyFill="1" applyBorder="1" applyAlignment="1">
      <alignment horizontal="center" wrapText="1"/>
    </xf>
    <xf numFmtId="164" fontId="21" fillId="38" borderId="10" xfId="0" applyNumberFormat="1" applyFont="1" applyFill="1" applyBorder="1" applyAlignment="1">
      <alignment horizontal="center"/>
    </xf>
    <xf numFmtId="164" fontId="21" fillId="38" borderId="10" xfId="79" applyNumberFormat="1" applyFont="1" applyFill="1" applyBorder="1" applyAlignment="1">
      <alignment horizontal="center"/>
    </xf>
    <xf numFmtId="0" fontId="0" fillId="38" borderId="10" xfId="0" applyFill="1" applyBorder="1" applyAlignment="1">
      <alignment horizontal="center"/>
    </xf>
    <xf numFmtId="0" fontId="29" fillId="0" borderId="10" xfId="0" applyFont="1" applyBorder="1" applyAlignment="1">
      <alignment horizontal="left" indent="1"/>
    </xf>
    <xf numFmtId="0" fontId="0" fillId="0" borderId="0" xfId="0" applyAlignment="1">
      <alignment horizontal="left" indent="1"/>
    </xf>
    <xf numFmtId="0" fontId="0" fillId="40" borderId="0" xfId="0" applyFill="1" applyAlignment="1">
      <alignment horizontal="left" indent="1"/>
    </xf>
    <xf numFmtId="164" fontId="0" fillId="41" borderId="11" xfId="0" applyNumberFormat="1" applyFill="1" applyBorder="1" applyAlignment="1">
      <alignment horizontal="center"/>
    </xf>
    <xf numFmtId="164" fontId="0" fillId="37" borderId="0" xfId="0" applyNumberFormat="1" applyFill="1" applyAlignment="1">
      <alignment horizontal="center"/>
    </xf>
    <xf numFmtId="0" fontId="0" fillId="41" borderId="11" xfId="79" applyFont="1" applyFill="1" applyBorder="1" applyAlignment="1">
      <alignment horizontal="center"/>
    </xf>
    <xf numFmtId="0" fontId="0" fillId="0" borderId="0" xfId="0"/>
    <xf numFmtId="164" fontId="0" fillId="41" borderId="11" xfId="0" applyNumberFormat="1" applyFont="1" applyFill="1" applyBorder="1" applyAlignment="1">
      <alignment horizontal="center"/>
    </xf>
    <xf numFmtId="164" fontId="19" fillId="40" borderId="0" xfId="0" applyNumberFormat="1" applyFont="1" applyFill="1" applyAlignment="1">
      <alignment horizontal="center"/>
    </xf>
    <xf numFmtId="0" fontId="19" fillId="41" borderId="11" xfId="79" applyFont="1" applyFill="1" applyBorder="1" applyAlignment="1">
      <alignment horizontal="center"/>
    </xf>
    <xf numFmtId="0" fontId="19" fillId="0" borderId="10" xfId="0" applyFont="1" applyFill="1" applyBorder="1"/>
    <xf numFmtId="164" fontId="0" fillId="41" borderId="18" xfId="0" applyNumberFormat="1" applyFont="1" applyFill="1" applyBorder="1" applyAlignment="1">
      <alignment horizontal="center"/>
    </xf>
    <xf numFmtId="164" fontId="0" fillId="41" borderId="18" xfId="79" applyNumberFormat="1" applyFont="1" applyFill="1" applyBorder="1" applyAlignment="1">
      <alignment horizontal="center"/>
    </xf>
    <xf numFmtId="0" fontId="0" fillId="40" borderId="0" xfId="0" applyFill="1" applyAlignment="1">
      <alignment horizontal="center"/>
    </xf>
    <xf numFmtId="0" fontId="0" fillId="0" borderId="17" xfId="0" applyBorder="1" applyAlignment="1">
      <alignment horizontal="left" indent="1"/>
    </xf>
    <xf numFmtId="0" fontId="0" fillId="40" borderId="0" xfId="0" applyFill="1"/>
    <xf numFmtId="164" fontId="0" fillId="38" borderId="17" xfId="0" applyNumberFormat="1" applyFill="1" applyBorder="1" applyAlignment="1">
      <alignment horizontal="center"/>
    </xf>
    <xf numFmtId="1" fontId="19" fillId="41" borderId="11" xfId="0" applyNumberFormat="1" applyFont="1" applyFill="1" applyBorder="1" applyAlignment="1">
      <alignment horizontal="center" vertical="center" wrapText="1"/>
    </xf>
    <xf numFmtId="0" fontId="0" fillId="41" borderId="11" xfId="0" applyFill="1" applyBorder="1" applyAlignment="1">
      <alignment horizontal="center"/>
    </xf>
    <xf numFmtId="0" fontId="19" fillId="41" borderId="11" xfId="0" applyFont="1" applyFill="1" applyBorder="1" applyAlignment="1">
      <alignment horizontal="center" wrapText="1"/>
    </xf>
    <xf numFmtId="164" fontId="0" fillId="41" borderId="11" xfId="79" applyNumberFormat="1" applyFont="1" applyFill="1" applyBorder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0" fillId="0" borderId="17" xfId="0" applyBorder="1"/>
    <xf numFmtId="0" fontId="0" fillId="0" borderId="10" xfId="0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1" fontId="0" fillId="0" borderId="10" xfId="0" applyNumberFormat="1" applyBorder="1"/>
    <xf numFmtId="0" fontId="0" fillId="0" borderId="0" xfId="0" applyAlignment="1">
      <alignment horizontal="center"/>
    </xf>
    <xf numFmtId="164" fontId="0" fillId="37" borderId="10" xfId="0" applyNumberFormat="1" applyFill="1" applyBorder="1" applyAlignment="1">
      <alignment horizontal="center"/>
    </xf>
    <xf numFmtId="0" fontId="0" fillId="41" borderId="11" xfId="0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1" fontId="0" fillId="0" borderId="10" xfId="0" applyNumberFormat="1" applyFill="1" applyBorder="1" applyAlignment="1">
      <alignment horizontal="center"/>
    </xf>
    <xf numFmtId="0" fontId="19" fillId="0" borderId="14" xfId="0" applyFont="1" applyBorder="1" applyAlignment="1">
      <alignment horizontal="center"/>
    </xf>
    <xf numFmtId="164" fontId="19" fillId="0" borderId="0" xfId="0" applyNumberFormat="1" applyFont="1" applyFill="1" applyBorder="1" applyAlignment="1">
      <alignment horizontal="center"/>
    </xf>
    <xf numFmtId="14" fontId="0" fillId="0" borderId="17" xfId="0" applyNumberFormat="1" applyBorder="1" applyAlignment="1">
      <alignment horizontal="center"/>
    </xf>
    <xf numFmtId="1" fontId="0" fillId="0" borderId="0" xfId="0" applyNumberFormat="1" applyFill="1" applyBorder="1"/>
    <xf numFmtId="0" fontId="19" fillId="0" borderId="14" xfId="0" applyFont="1" applyBorder="1" applyAlignment="1">
      <alignment horizontal="left"/>
    </xf>
    <xf numFmtId="0" fontId="0" fillId="39" borderId="14" xfId="0" applyFill="1" applyBorder="1" applyAlignment="1">
      <alignment horizontal="left" indent="1"/>
    </xf>
    <xf numFmtId="0" fontId="19" fillId="39" borderId="14" xfId="0" applyFont="1" applyFill="1" applyBorder="1" applyAlignment="1">
      <alignment horizontal="center"/>
    </xf>
    <xf numFmtId="1" fontId="19" fillId="0" borderId="14" xfId="0" applyNumberFormat="1" applyFont="1" applyBorder="1" applyAlignment="1">
      <alignment horizontal="center"/>
    </xf>
    <xf numFmtId="0" fontId="0" fillId="39" borderId="14" xfId="0" applyFill="1" applyBorder="1" applyAlignment="1">
      <alignment horizontal="center"/>
    </xf>
    <xf numFmtId="0" fontId="19" fillId="0" borderId="0" xfId="0" applyFont="1" applyFill="1" applyBorder="1"/>
    <xf numFmtId="164" fontId="0" fillId="42" borderId="10" xfId="0" applyNumberFormat="1" applyFill="1" applyBorder="1" applyAlignment="1">
      <alignment horizontal="center"/>
    </xf>
    <xf numFmtId="1" fontId="0" fillId="0" borderId="17" xfId="0" applyNumberFormat="1" applyBorder="1"/>
    <xf numFmtId="164" fontId="0" fillId="0" borderId="0" xfId="0" applyNumberFormat="1" applyFill="1" applyBorder="1" applyAlignment="1">
      <alignment horizontal="left"/>
    </xf>
    <xf numFmtId="164" fontId="0" fillId="33" borderId="10" xfId="0" applyNumberFormat="1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14" fontId="0" fillId="0" borderId="0" xfId="0" applyNumberFormat="1" applyFill="1" applyBorder="1" applyAlignment="1">
      <alignment horizontal="center"/>
    </xf>
    <xf numFmtId="164" fontId="19" fillId="42" borderId="10" xfId="49" applyNumberFormat="1" applyFont="1" applyFill="1" applyBorder="1" applyAlignment="1">
      <alignment horizontal="center"/>
    </xf>
    <xf numFmtId="164" fontId="19" fillId="38" borderId="10" xfId="49" applyNumberFormat="1" applyFont="1" applyFill="1" applyBorder="1" applyAlignment="1">
      <alignment horizontal="center"/>
    </xf>
    <xf numFmtId="164" fontId="19" fillId="39" borderId="10" xfId="49" applyNumberFormat="1" applyFont="1" applyFill="1" applyBorder="1" applyAlignment="1">
      <alignment horizontal="center"/>
    </xf>
    <xf numFmtId="0" fontId="0" fillId="0" borderId="10" xfId="0" applyBorder="1" applyAlignment="1">
      <alignment horizontal="left"/>
    </xf>
    <xf numFmtId="0" fontId="0" fillId="39" borderId="10" xfId="0" applyFill="1" applyBorder="1" applyAlignment="1">
      <alignment horizontal="left"/>
    </xf>
    <xf numFmtId="0" fontId="0" fillId="0" borderId="10" xfId="0" applyFill="1" applyBorder="1" applyAlignment="1">
      <alignment horizontal="center" vertical="center"/>
    </xf>
    <xf numFmtId="0" fontId="19" fillId="0" borderId="0" xfId="0" applyFont="1" applyFill="1"/>
    <xf numFmtId="164" fontId="0" fillId="43" borderId="10" xfId="0" applyNumberFormat="1" applyFill="1" applyBorder="1" applyAlignment="1">
      <alignment horizontal="center"/>
    </xf>
    <xf numFmtId="164" fontId="19" fillId="43" borderId="10" xfId="49" applyNumberFormat="1" applyFont="1" applyFill="1" applyBorder="1" applyAlignment="1">
      <alignment horizontal="center"/>
    </xf>
    <xf numFmtId="1" fontId="26" fillId="43" borderId="10" xfId="0" applyNumberFormat="1" applyFont="1" applyFill="1" applyBorder="1" applyAlignment="1">
      <alignment horizontal="left" vertical="center" wrapText="1"/>
    </xf>
    <xf numFmtId="1" fontId="42" fillId="43" borderId="10" xfId="0" applyNumberFormat="1" applyFont="1" applyFill="1" applyBorder="1" applyAlignment="1">
      <alignment horizontal="left"/>
    </xf>
    <xf numFmtId="1" fontId="42" fillId="43" borderId="10" xfId="79" applyNumberFormat="1" applyFont="1" applyFill="1" applyBorder="1" applyAlignment="1">
      <alignment horizontal="left"/>
    </xf>
    <xf numFmtId="164" fontId="43" fillId="43" borderId="10" xfId="49" applyNumberFormat="1" applyFont="1" applyFill="1" applyBorder="1" applyAlignment="1">
      <alignment horizontal="left"/>
    </xf>
    <xf numFmtId="0" fontId="42" fillId="43" borderId="10" xfId="0" applyFont="1" applyFill="1" applyBorder="1" applyAlignment="1">
      <alignment horizontal="left"/>
    </xf>
    <xf numFmtId="1" fontId="44" fillId="43" borderId="10" xfId="0" applyNumberFormat="1" applyFont="1" applyFill="1" applyBorder="1" applyAlignment="1">
      <alignment horizontal="left" wrapText="1"/>
    </xf>
    <xf numFmtId="1" fontId="26" fillId="43" borderId="10" xfId="0" applyNumberFormat="1" applyFont="1" applyFill="1" applyBorder="1" applyAlignment="1">
      <alignment horizontal="left" wrapText="1"/>
    </xf>
    <xf numFmtId="0" fontId="44" fillId="43" borderId="10" xfId="0" applyFont="1" applyFill="1" applyBorder="1" applyAlignment="1">
      <alignment horizontal="left" wrapText="1"/>
    </xf>
    <xf numFmtId="164" fontId="19" fillId="41" borderId="11" xfId="49" applyNumberFormat="1" applyFont="1" applyFill="1" applyBorder="1" applyAlignment="1">
      <alignment horizontal="center"/>
    </xf>
    <xf numFmtId="0" fontId="21" fillId="39" borderId="10" xfId="79" applyFont="1" applyFill="1" applyBorder="1" applyAlignment="1">
      <alignment horizontal="left"/>
    </xf>
    <xf numFmtId="0" fontId="0" fillId="39" borderId="10" xfId="79" applyFont="1" applyFill="1" applyBorder="1" applyAlignment="1">
      <alignment horizontal="center"/>
    </xf>
    <xf numFmtId="1" fontId="42" fillId="39" borderId="10" xfId="0" applyNumberFormat="1" applyFont="1" applyFill="1" applyBorder="1" applyAlignment="1">
      <alignment horizontal="left"/>
    </xf>
    <xf numFmtId="1" fontId="21" fillId="39" borderId="10" xfId="0" applyNumberFormat="1" applyFont="1" applyFill="1" applyBorder="1" applyAlignment="1">
      <alignment horizontal="left"/>
    </xf>
    <xf numFmtId="164" fontId="0" fillId="39" borderId="10" xfId="0" applyNumberFormat="1" applyFont="1" applyFill="1" applyBorder="1" applyAlignment="1">
      <alignment horizontal="center"/>
    </xf>
    <xf numFmtId="1" fontId="21" fillId="39" borderId="10" xfId="79" applyNumberFormat="1" applyFont="1" applyFill="1" applyBorder="1" applyAlignment="1">
      <alignment horizontal="left"/>
    </xf>
    <xf numFmtId="164" fontId="0" fillId="39" borderId="10" xfId="79" applyNumberFormat="1" applyFont="1" applyFill="1" applyBorder="1" applyAlignment="1">
      <alignment horizontal="center"/>
    </xf>
    <xf numFmtId="0" fontId="28" fillId="39" borderId="10" xfId="79" applyFont="1" applyFill="1" applyBorder="1" applyAlignment="1">
      <alignment horizontal="left"/>
    </xf>
    <xf numFmtId="0" fontId="19" fillId="39" borderId="10" xfId="79" applyFont="1" applyFill="1" applyBorder="1" applyAlignment="1">
      <alignment horizontal="center"/>
    </xf>
    <xf numFmtId="164" fontId="19" fillId="39" borderId="10" xfId="49" applyNumberFormat="1" applyFont="1" applyFill="1" applyBorder="1" applyAlignment="1">
      <alignment horizontal="left"/>
    </xf>
    <xf numFmtId="0" fontId="21" fillId="39" borderId="10" xfId="0" applyFont="1" applyFill="1" applyBorder="1" applyAlignment="1">
      <alignment horizontal="left"/>
    </xf>
    <xf numFmtId="0" fontId="0" fillId="39" borderId="10" xfId="0" applyFont="1" applyFill="1" applyBorder="1" applyAlignment="1">
      <alignment horizontal="center"/>
    </xf>
    <xf numFmtId="164" fontId="4" fillId="35" borderId="13" xfId="79" applyNumberFormat="1" applyFont="1" applyFill="1" applyBorder="1" applyAlignment="1">
      <alignment horizontal="center"/>
    </xf>
    <xf numFmtId="164" fontId="19" fillId="41" borderId="16" xfId="49" applyNumberFormat="1" applyFont="1" applyFill="1" applyBorder="1" applyAlignment="1">
      <alignment horizontal="center"/>
    </xf>
    <xf numFmtId="0" fontId="27" fillId="35" borderId="13" xfId="0" applyFont="1" applyFill="1" applyBorder="1" applyAlignment="1">
      <alignment horizontal="center" vertical="center" wrapText="1"/>
    </xf>
    <xf numFmtId="1" fontId="0" fillId="0" borderId="17" xfId="0" applyNumberFormat="1" applyBorder="1" applyAlignment="1">
      <alignment horizontal="center"/>
    </xf>
    <xf numFmtId="164" fontId="4" fillId="36" borderId="10" xfId="79" applyNumberFormat="1" applyFont="1" applyFill="1" applyBorder="1" applyAlignment="1">
      <alignment horizontal="center"/>
    </xf>
    <xf numFmtId="1" fontId="28" fillId="39" borderId="10" xfId="0" applyNumberFormat="1" applyFont="1" applyFill="1" applyBorder="1" applyAlignment="1">
      <alignment horizontal="center" vertical="center" wrapText="1"/>
    </xf>
    <xf numFmtId="164" fontId="22" fillId="35" borderId="13" xfId="0" applyNumberFormat="1" applyFont="1" applyFill="1" applyBorder="1" applyAlignment="1">
      <alignment horizontal="center"/>
    </xf>
    <xf numFmtId="0" fontId="0" fillId="36" borderId="10" xfId="0" applyFill="1" applyBorder="1"/>
    <xf numFmtId="0" fontId="0" fillId="36" borderId="10" xfId="0" applyFill="1" applyBorder="1" applyAlignment="1">
      <alignment horizontal="center"/>
    </xf>
    <xf numFmtId="1" fontId="19" fillId="0" borderId="10" xfId="0" applyNumberFormat="1" applyFont="1" applyBorder="1" applyAlignment="1">
      <alignment horizontal="left"/>
    </xf>
    <xf numFmtId="164" fontId="22" fillId="37" borderId="13" xfId="0" applyNumberFormat="1" applyFont="1" applyFill="1" applyBorder="1" applyAlignment="1">
      <alignment horizontal="center"/>
    </xf>
    <xf numFmtId="0" fontId="0" fillId="0" borderId="0" xfId="0"/>
    <xf numFmtId="1" fontId="0" fillId="0" borderId="10" xfId="0" applyNumberFormat="1" applyFill="1" applyBorder="1"/>
    <xf numFmtId="1" fontId="19" fillId="0" borderId="10" xfId="0" applyNumberFormat="1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164" fontId="19" fillId="0" borderId="10" xfId="0" applyNumberFormat="1" applyFont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0" xfId="0"/>
    <xf numFmtId="164" fontId="19" fillId="42" borderId="14" xfId="49" applyNumberFormat="1" applyFont="1" applyFill="1" applyBorder="1" applyAlignment="1">
      <alignment horizontal="center"/>
    </xf>
    <xf numFmtId="164" fontId="0" fillId="42" borderId="17" xfId="0" applyNumberFormat="1" applyFill="1" applyBorder="1" applyAlignment="1">
      <alignment horizontal="center"/>
    </xf>
    <xf numFmtId="164" fontId="19" fillId="42" borderId="11" xfId="49" applyNumberFormat="1" applyFont="1" applyFill="1" applyBorder="1" applyAlignment="1">
      <alignment horizontal="center"/>
    </xf>
    <xf numFmtId="0" fontId="0" fillId="42" borderId="10" xfId="0" applyFill="1" applyBorder="1" applyAlignment="1">
      <alignment horizontal="center"/>
    </xf>
    <xf numFmtId="164" fontId="19" fillId="38" borderId="14" xfId="49" applyNumberFormat="1" applyFont="1" applyFill="1" applyBorder="1" applyAlignment="1">
      <alignment horizontal="center"/>
    </xf>
    <xf numFmtId="164" fontId="19" fillId="38" borderId="11" xfId="49" applyNumberFormat="1" applyFont="1" applyFill="1" applyBorder="1" applyAlignment="1">
      <alignment horizontal="center"/>
    </xf>
    <xf numFmtId="164" fontId="4" fillId="34" borderId="10" xfId="107" applyNumberFormat="1" applyFont="1" applyFill="1" applyBorder="1" applyAlignment="1">
      <alignment horizontal="center"/>
    </xf>
    <xf numFmtId="164" fontId="4" fillId="34" borderId="10" xfId="93" applyNumberFormat="1" applyFont="1" applyFill="1" applyBorder="1" applyAlignment="1">
      <alignment horizontal="center"/>
    </xf>
    <xf numFmtId="164" fontId="0" fillId="0" borderId="12" xfId="0" applyNumberFormat="1" applyFill="1" applyBorder="1" applyAlignment="1">
      <alignment horizontal="center"/>
    </xf>
    <xf numFmtId="0" fontId="0" fillId="0" borderId="0" xfId="0"/>
    <xf numFmtId="0" fontId="19" fillId="39" borderId="12" xfId="0" applyFont="1" applyFill="1" applyBorder="1" applyAlignment="1">
      <alignment horizontal="center" wrapText="1"/>
    </xf>
    <xf numFmtId="0" fontId="19" fillId="39" borderId="12" xfId="0" applyFont="1" applyFill="1" applyBorder="1" applyAlignment="1">
      <alignment horizontal="center" vertical="center" wrapText="1"/>
    </xf>
    <xf numFmtId="164" fontId="0" fillId="39" borderId="12" xfId="0" applyNumberFormat="1" applyFill="1" applyBorder="1" applyAlignment="1">
      <alignment horizontal="center"/>
    </xf>
    <xf numFmtId="164" fontId="4" fillId="39" borderId="12" xfId="107" applyNumberFormat="1" applyFont="1" applyFill="1" applyBorder="1" applyAlignment="1">
      <alignment horizontal="center"/>
    </xf>
    <xf numFmtId="164" fontId="19" fillId="39" borderId="15" xfId="49" applyNumberFormat="1" applyFont="1" applyFill="1" applyBorder="1" applyAlignment="1">
      <alignment horizontal="center"/>
    </xf>
    <xf numFmtId="164" fontId="0" fillId="39" borderId="19" xfId="0" applyNumberFormat="1" applyFill="1" applyBorder="1" applyAlignment="1">
      <alignment horizontal="center"/>
    </xf>
    <xf numFmtId="164" fontId="19" fillId="39" borderId="13" xfId="49" applyNumberFormat="1" applyFont="1" applyFill="1" applyBorder="1" applyAlignment="1">
      <alignment horizontal="center"/>
    </xf>
    <xf numFmtId="0" fontId="0" fillId="39" borderId="12" xfId="0" applyFill="1" applyBorder="1" applyAlignment="1">
      <alignment horizontal="center"/>
    </xf>
    <xf numFmtId="164" fontId="19" fillId="0" borderId="0" xfId="49" applyNumberFormat="1" applyFont="1" applyFill="1" applyBorder="1" applyAlignment="1">
      <alignment horizontal="center"/>
    </xf>
    <xf numFmtId="0" fontId="19" fillId="0" borderId="12" xfId="0" applyFont="1" applyFill="1" applyBorder="1"/>
    <xf numFmtId="0" fontId="0" fillId="39" borderId="0" xfId="0" applyFill="1" applyAlignment="1">
      <alignment horizontal="center"/>
    </xf>
    <xf numFmtId="164" fontId="0" fillId="33" borderId="10" xfId="0" applyNumberFormat="1" applyFont="1" applyFill="1" applyBorder="1" applyAlignment="1">
      <alignment horizontal="center"/>
    </xf>
    <xf numFmtId="0" fontId="0" fillId="35" borderId="10" xfId="0" applyFill="1" applyBorder="1"/>
    <xf numFmtId="1" fontId="42" fillId="0" borderId="10" xfId="0" applyNumberFormat="1" applyFont="1" applyFill="1" applyBorder="1" applyAlignment="1">
      <alignment horizontal="left"/>
    </xf>
    <xf numFmtId="164" fontId="21" fillId="0" borderId="10" xfId="0" applyNumberFormat="1" applyFont="1" applyFill="1" applyBorder="1" applyAlignment="1">
      <alignment horizontal="center"/>
    </xf>
    <xf numFmtId="164" fontId="0" fillId="0" borderId="11" xfId="0" applyNumberFormat="1" applyFont="1" applyFill="1" applyBorder="1" applyAlignment="1">
      <alignment horizontal="center"/>
    </xf>
    <xf numFmtId="164" fontId="22" fillId="0" borderId="13" xfId="0" applyNumberFormat="1" applyFont="1" applyFill="1" applyBorder="1" applyAlignment="1">
      <alignment horizontal="center"/>
    </xf>
    <xf numFmtId="164" fontId="0" fillId="43" borderId="10" xfId="79" applyNumberFormat="1" applyFont="1" applyFill="1" applyBorder="1" applyAlignment="1">
      <alignment horizontal="center"/>
    </xf>
    <xf numFmtId="164" fontId="22" fillId="43" borderId="10" xfId="0" applyNumberFormat="1" applyFont="1" applyFill="1" applyBorder="1" applyAlignment="1">
      <alignment horizontal="center" wrapText="1"/>
    </xf>
    <xf numFmtId="0" fontId="0" fillId="0" borderId="0" xfId="0"/>
    <xf numFmtId="164" fontId="0" fillId="43" borderId="10" xfId="0" applyNumberFormat="1" applyFont="1" applyFill="1" applyBorder="1" applyAlignment="1">
      <alignment horizontal="center"/>
    </xf>
    <xf numFmtId="0" fontId="0" fillId="0" borderId="0" xfId="0"/>
    <xf numFmtId="0" fontId="19" fillId="0" borderId="10" xfId="0" applyFont="1" applyFill="1" applyBorder="1"/>
    <xf numFmtId="0" fontId="0" fillId="0" borderId="0" xfId="0"/>
    <xf numFmtId="1" fontId="0" fillId="33" borderId="10" xfId="0" applyNumberFormat="1" applyFill="1" applyBorder="1" applyAlignment="1">
      <alignment horizontal="center"/>
    </xf>
    <xf numFmtId="164" fontId="0" fillId="34" borderId="10" xfId="0" applyNumberFormat="1" applyFill="1" applyBorder="1" applyAlignment="1">
      <alignment horizontal="center"/>
    </xf>
    <xf numFmtId="164" fontId="0" fillId="33" borderId="10" xfId="0" applyNumberFormat="1" applyFill="1" applyBorder="1" applyAlignment="1">
      <alignment horizontal="center"/>
    </xf>
    <xf numFmtId="164" fontId="0" fillId="39" borderId="10" xfId="0" applyNumberFormat="1" applyFill="1" applyBorder="1" applyAlignment="1">
      <alignment horizontal="center"/>
    </xf>
    <xf numFmtId="164" fontId="0" fillId="0" borderId="10" xfId="0" applyNumberFormat="1" applyFill="1" applyBorder="1" applyAlignment="1">
      <alignment horizontal="center"/>
    </xf>
    <xf numFmtId="164" fontId="19" fillId="37" borderId="10" xfId="0" applyNumberFormat="1" applyFont="1" applyFill="1" applyBorder="1" applyAlignment="1">
      <alignment horizontal="center"/>
    </xf>
    <xf numFmtId="1" fontId="0" fillId="0" borderId="10" xfId="0" applyNumberFormat="1" applyFill="1" applyBorder="1" applyAlignment="1">
      <alignment horizontal="center"/>
    </xf>
    <xf numFmtId="164" fontId="0" fillId="42" borderId="10" xfId="0" applyNumberFormat="1" applyFill="1" applyBorder="1" applyAlignment="1">
      <alignment horizontal="center"/>
    </xf>
    <xf numFmtId="164" fontId="4" fillId="42" borderId="10" xfId="107" applyNumberFormat="1" applyFont="1" applyFill="1" applyBorder="1" applyAlignment="1">
      <alignment horizontal="center"/>
    </xf>
    <xf numFmtId="164" fontId="0" fillId="38" borderId="10" xfId="0" applyNumberFormat="1" applyFill="1" applyBorder="1" applyAlignment="1">
      <alignment horizontal="center"/>
    </xf>
    <xf numFmtId="1" fontId="19" fillId="37" borderId="10" xfId="0" applyNumberFormat="1" applyFont="1" applyFill="1" applyBorder="1" applyAlignment="1">
      <alignment horizontal="center"/>
    </xf>
    <xf numFmtId="164" fontId="21" fillId="43" borderId="10" xfId="0" applyNumberFormat="1" applyFont="1" applyFill="1" applyBorder="1" applyAlignment="1">
      <alignment horizontal="center"/>
    </xf>
    <xf numFmtId="164" fontId="24" fillId="43" borderId="10" xfId="0" applyNumberFormat="1" applyFont="1" applyFill="1" applyBorder="1" applyAlignment="1">
      <alignment horizontal="center" wrapText="1"/>
    </xf>
    <xf numFmtId="1" fontId="0" fillId="40" borderId="0" xfId="0" applyNumberFormat="1" applyFill="1"/>
    <xf numFmtId="164" fontId="0" fillId="41" borderId="11" xfId="0" applyNumberFormat="1" applyFont="1" applyFill="1" applyBorder="1" applyAlignment="1">
      <alignment horizontal="center"/>
    </xf>
    <xf numFmtId="1" fontId="19" fillId="40" borderId="0" xfId="0" applyNumberFormat="1" applyFont="1" applyFill="1"/>
    <xf numFmtId="0" fontId="0" fillId="0" borderId="0" xfId="0"/>
    <xf numFmtId="0" fontId="19" fillId="40" borderId="0" xfId="0" applyFont="1" applyFill="1" applyAlignment="1">
      <alignment horizontal="center"/>
    </xf>
    <xf numFmtId="14" fontId="0" fillId="0" borderId="10" xfId="0" applyNumberFormat="1" applyFill="1" applyBorder="1" applyAlignment="1">
      <alignment horizontal="center"/>
    </xf>
    <xf numFmtId="14" fontId="0" fillId="0" borderId="10" xfId="0" applyNumberFormat="1" applyFill="1" applyBorder="1" applyAlignment="1">
      <alignment horizontal="left"/>
    </xf>
    <xf numFmtId="14" fontId="0" fillId="0" borderId="10" xfId="0" applyNumberFormat="1" applyBorder="1" applyAlignment="1">
      <alignment horizontal="left"/>
    </xf>
    <xf numFmtId="1" fontId="19" fillId="0" borderId="10" xfId="0" applyNumberFormat="1" applyFont="1" applyFill="1" applyBorder="1" applyAlignment="1">
      <alignment horizontal="center"/>
    </xf>
    <xf numFmtId="0" fontId="19" fillId="0" borderId="10" xfId="0" applyFont="1" applyFill="1" applyBorder="1" applyAlignment="1">
      <alignment horizontal="left"/>
    </xf>
    <xf numFmtId="0" fontId="19" fillId="0" borderId="10" xfId="0" applyFont="1" applyFill="1" applyBorder="1" applyAlignment="1">
      <alignment horizontal="center"/>
    </xf>
    <xf numFmtId="164" fontId="22" fillId="38" borderId="10" xfId="0" applyNumberFormat="1" applyFont="1" applyFill="1" applyBorder="1" applyAlignment="1">
      <alignment horizontal="center" wrapText="1"/>
    </xf>
    <xf numFmtId="164" fontId="4" fillId="39" borderId="10" xfId="49" applyNumberFormat="1" applyFont="1" applyFill="1" applyBorder="1" applyAlignment="1">
      <alignment horizontal="center"/>
    </xf>
    <xf numFmtId="164" fontId="4" fillId="39" borderId="10" xfId="79" applyNumberFormat="1" applyFont="1" applyFill="1" applyBorder="1" applyAlignment="1">
      <alignment horizontal="center"/>
    </xf>
    <xf numFmtId="0" fontId="42" fillId="39" borderId="10" xfId="79" applyFont="1" applyFill="1" applyBorder="1" applyAlignment="1">
      <alignment horizontal="left"/>
    </xf>
    <xf numFmtId="1" fontId="42" fillId="39" borderId="10" xfId="79" applyNumberFormat="1" applyFont="1" applyFill="1" applyBorder="1" applyAlignment="1">
      <alignment horizontal="left"/>
    </xf>
    <xf numFmtId="164" fontId="42" fillId="39" borderId="10" xfId="49" applyNumberFormat="1" applyFont="1" applyFill="1" applyBorder="1" applyAlignment="1">
      <alignment horizontal="left"/>
    </xf>
    <xf numFmtId="164" fontId="19" fillId="41" borderId="11" xfId="79" applyNumberFormat="1" applyFont="1" applyFill="1" applyBorder="1" applyAlignment="1">
      <alignment horizontal="center"/>
    </xf>
    <xf numFmtId="164" fontId="4" fillId="42" borderId="14" xfId="49" applyNumberFormat="1" applyFont="1" applyFill="1" applyBorder="1" applyAlignment="1">
      <alignment horizontal="center"/>
    </xf>
    <xf numFmtId="164" fontId="4" fillId="42" borderId="10" xfId="49" applyNumberFormat="1" applyFont="1" applyFill="1" applyBorder="1" applyAlignment="1">
      <alignment horizontal="center"/>
    </xf>
    <xf numFmtId="164" fontId="4" fillId="42" borderId="11" xfId="49" applyNumberFormat="1" applyFont="1" applyFill="1" applyBorder="1" applyAlignment="1">
      <alignment horizontal="center"/>
    </xf>
    <xf numFmtId="164" fontId="0" fillId="35" borderId="10" xfId="0" applyNumberFormat="1" applyFont="1" applyFill="1" applyBorder="1" applyAlignment="1">
      <alignment horizontal="center"/>
    </xf>
    <xf numFmtId="164" fontId="0" fillId="36" borderId="10" xfId="0" applyNumberFormat="1" applyFont="1" applyFill="1" applyBorder="1" applyAlignment="1">
      <alignment horizontal="center"/>
    </xf>
    <xf numFmtId="0" fontId="9" fillId="2" borderId="0" xfId="6" applyBorder="1"/>
    <xf numFmtId="0" fontId="11" fillId="4" borderId="0" xfId="8"/>
    <xf numFmtId="164" fontId="4" fillId="43" borderId="10" xfId="49" applyNumberFormat="1" applyFont="1" applyFill="1" applyBorder="1" applyAlignment="1">
      <alignment horizontal="center"/>
    </xf>
    <xf numFmtId="164" fontId="21" fillId="43" borderId="10" xfId="49" applyNumberFormat="1" applyFont="1" applyFill="1" applyBorder="1" applyAlignment="1">
      <alignment horizontal="left"/>
    </xf>
    <xf numFmtId="1" fontId="21" fillId="43" borderId="10" xfId="0" applyNumberFormat="1" applyFont="1" applyFill="1" applyBorder="1" applyAlignment="1">
      <alignment horizontal="left"/>
    </xf>
    <xf numFmtId="0" fontId="0" fillId="0" borderId="0" xfId="0" applyAlignment="1">
      <alignment horizontal="center" vertical="center"/>
    </xf>
    <xf numFmtId="0" fontId="19" fillId="34" borderId="10" xfId="0" applyFont="1" applyFill="1" applyBorder="1" applyAlignment="1">
      <alignment horizontal="center" vertical="center"/>
    </xf>
    <xf numFmtId="0" fontId="0" fillId="34" borderId="10" xfId="0" applyFill="1" applyBorder="1" applyAlignment="1">
      <alignment horizontal="center" vertical="center"/>
    </xf>
    <xf numFmtId="0" fontId="25" fillId="33" borderId="10" xfId="0" applyFont="1" applyFill="1" applyBorder="1" applyAlignment="1">
      <alignment horizontal="center" vertical="center" wrapText="1"/>
    </xf>
    <xf numFmtId="0" fontId="23" fillId="43" borderId="10" xfId="0" applyFont="1" applyFill="1" applyBorder="1" applyAlignment="1">
      <alignment horizontal="center" vertical="center" wrapText="1"/>
    </xf>
    <xf numFmtId="0" fontId="19" fillId="39" borderId="10" xfId="0" applyFont="1" applyFill="1" applyBorder="1" applyAlignment="1">
      <alignment horizontal="center" vertical="center"/>
    </xf>
    <xf numFmtId="0" fontId="27" fillId="35" borderId="10" xfId="0" applyFont="1" applyFill="1" applyBorder="1" applyAlignment="1">
      <alignment horizontal="center" vertical="center" wrapText="1"/>
    </xf>
    <xf numFmtId="0" fontId="19" fillId="36" borderId="10" xfId="0" applyFont="1" applyFill="1" applyBorder="1" applyAlignment="1">
      <alignment horizontal="center" vertical="center" wrapText="1"/>
    </xf>
  </cellXfs>
  <cellStyles count="237">
    <cellStyle name="20% - Accent1" xfId="19" builtinId="30" customBuiltin="1"/>
    <cellStyle name="20% - Accent1 2" xfId="56" xr:uid="{00000000-0005-0000-0000-000001000000}"/>
    <cellStyle name="20% - Accent1 2 2" xfId="173" xr:uid="{00000000-0005-0000-0000-000002000000}"/>
    <cellStyle name="20% - Accent1 3" xfId="81" xr:uid="{00000000-0005-0000-0000-000003000000}"/>
    <cellStyle name="20% - Accent1 3 2" xfId="191" xr:uid="{00000000-0005-0000-0000-000004000000}"/>
    <cellStyle name="20% - Accent1 4" xfId="95" xr:uid="{00000000-0005-0000-0000-000005000000}"/>
    <cellStyle name="20% - Accent1 4 2" xfId="205" xr:uid="{00000000-0005-0000-0000-000006000000}"/>
    <cellStyle name="20% - Accent1 5" xfId="109" xr:uid="{00000000-0005-0000-0000-000007000000}"/>
    <cellStyle name="20% - Accent1 6" xfId="145" xr:uid="{00000000-0005-0000-0000-000008000000}"/>
    <cellStyle name="20% - Accent1 7" xfId="224" xr:uid="{00000000-0005-0000-0000-000009000000}"/>
    <cellStyle name="20% - Accent2" xfId="23" builtinId="34" customBuiltin="1"/>
    <cellStyle name="20% - Accent2 2" xfId="60" xr:uid="{00000000-0005-0000-0000-00000B000000}"/>
    <cellStyle name="20% - Accent2 2 2" xfId="177" xr:uid="{00000000-0005-0000-0000-00000C000000}"/>
    <cellStyle name="20% - Accent2 3" xfId="83" xr:uid="{00000000-0005-0000-0000-00000D000000}"/>
    <cellStyle name="20% - Accent2 3 2" xfId="193" xr:uid="{00000000-0005-0000-0000-00000E000000}"/>
    <cellStyle name="20% - Accent2 4" xfId="97" xr:uid="{00000000-0005-0000-0000-00000F000000}"/>
    <cellStyle name="20% - Accent2 4 2" xfId="207" xr:uid="{00000000-0005-0000-0000-000010000000}"/>
    <cellStyle name="20% - Accent2 5" xfId="111" xr:uid="{00000000-0005-0000-0000-000011000000}"/>
    <cellStyle name="20% - Accent2 6" xfId="149" xr:uid="{00000000-0005-0000-0000-000012000000}"/>
    <cellStyle name="20% - Accent2 7" xfId="236" xr:uid="{00000000-0005-0000-0000-000013000000}"/>
    <cellStyle name="20% - Accent3" xfId="27" builtinId="38" customBuiltin="1"/>
    <cellStyle name="20% - Accent3 2" xfId="64" xr:uid="{00000000-0005-0000-0000-000015000000}"/>
    <cellStyle name="20% - Accent3 2 2" xfId="179" xr:uid="{00000000-0005-0000-0000-000016000000}"/>
    <cellStyle name="20% - Accent3 3" xfId="85" xr:uid="{00000000-0005-0000-0000-000017000000}"/>
    <cellStyle name="20% - Accent3 3 2" xfId="195" xr:uid="{00000000-0005-0000-0000-000018000000}"/>
    <cellStyle name="20% - Accent3 4" xfId="99" xr:uid="{00000000-0005-0000-0000-000019000000}"/>
    <cellStyle name="20% - Accent3 4 2" xfId="209" xr:uid="{00000000-0005-0000-0000-00001A000000}"/>
    <cellStyle name="20% - Accent3 5" xfId="113" xr:uid="{00000000-0005-0000-0000-00001B000000}"/>
    <cellStyle name="20% - Accent3 6" xfId="153" xr:uid="{00000000-0005-0000-0000-00001C000000}"/>
    <cellStyle name="20% - Accent3 7" xfId="229" xr:uid="{00000000-0005-0000-0000-00001D000000}"/>
    <cellStyle name="20% - Accent4" xfId="31" builtinId="42" customBuiltin="1"/>
    <cellStyle name="20% - Accent4 2" xfId="68" xr:uid="{00000000-0005-0000-0000-00001F000000}"/>
    <cellStyle name="20% - Accent4 2 2" xfId="182" xr:uid="{00000000-0005-0000-0000-000020000000}"/>
    <cellStyle name="20% - Accent4 3" xfId="87" xr:uid="{00000000-0005-0000-0000-000021000000}"/>
    <cellStyle name="20% - Accent4 3 2" xfId="197" xr:uid="{00000000-0005-0000-0000-000022000000}"/>
    <cellStyle name="20% - Accent4 4" xfId="101" xr:uid="{00000000-0005-0000-0000-000023000000}"/>
    <cellStyle name="20% - Accent4 4 2" xfId="211" xr:uid="{00000000-0005-0000-0000-000024000000}"/>
    <cellStyle name="20% - Accent4 5" xfId="115" xr:uid="{00000000-0005-0000-0000-000025000000}"/>
    <cellStyle name="20% - Accent4 6" xfId="157" xr:uid="{00000000-0005-0000-0000-000026000000}"/>
    <cellStyle name="20% - Accent4 7" xfId="219" xr:uid="{00000000-0005-0000-0000-000027000000}"/>
    <cellStyle name="20% - Accent5" xfId="35" builtinId="46" customBuiltin="1"/>
    <cellStyle name="20% - Accent5 2" xfId="72" xr:uid="{00000000-0005-0000-0000-000029000000}"/>
    <cellStyle name="20% - Accent5 2 2" xfId="184" xr:uid="{00000000-0005-0000-0000-00002A000000}"/>
    <cellStyle name="20% - Accent5 3" xfId="89" xr:uid="{00000000-0005-0000-0000-00002B000000}"/>
    <cellStyle name="20% - Accent5 3 2" xfId="199" xr:uid="{00000000-0005-0000-0000-00002C000000}"/>
    <cellStyle name="20% - Accent5 4" xfId="103" xr:uid="{00000000-0005-0000-0000-00002D000000}"/>
    <cellStyle name="20% - Accent5 4 2" xfId="213" xr:uid="{00000000-0005-0000-0000-00002E000000}"/>
    <cellStyle name="20% - Accent5 5" xfId="117" xr:uid="{00000000-0005-0000-0000-00002F000000}"/>
    <cellStyle name="20% - Accent5 6" xfId="161" xr:uid="{00000000-0005-0000-0000-000030000000}"/>
    <cellStyle name="20% - Accent5 7" xfId="221" xr:uid="{00000000-0005-0000-0000-000031000000}"/>
    <cellStyle name="20% - Accent6" xfId="39" builtinId="50" customBuiltin="1"/>
    <cellStyle name="20% - Accent6 2" xfId="76" xr:uid="{00000000-0005-0000-0000-000033000000}"/>
    <cellStyle name="20% - Accent6 2 2" xfId="187" xr:uid="{00000000-0005-0000-0000-000034000000}"/>
    <cellStyle name="20% - Accent6 3" xfId="91" xr:uid="{00000000-0005-0000-0000-000035000000}"/>
    <cellStyle name="20% - Accent6 3 2" xfId="201" xr:uid="{00000000-0005-0000-0000-000036000000}"/>
    <cellStyle name="20% - Accent6 4" xfId="105" xr:uid="{00000000-0005-0000-0000-000037000000}"/>
    <cellStyle name="20% - Accent6 4 2" xfId="215" xr:uid="{00000000-0005-0000-0000-000038000000}"/>
    <cellStyle name="20% - Accent6 5" xfId="119" xr:uid="{00000000-0005-0000-0000-000039000000}"/>
    <cellStyle name="20% - Accent6 6" xfId="165" xr:uid="{00000000-0005-0000-0000-00003A000000}"/>
    <cellStyle name="20% - Accent6 7" xfId="234" xr:uid="{00000000-0005-0000-0000-00003B000000}"/>
    <cellStyle name="40% - Accent1" xfId="20" builtinId="31" customBuiltin="1"/>
    <cellStyle name="40% - Accent1 2" xfId="57" xr:uid="{00000000-0005-0000-0000-00003D000000}"/>
    <cellStyle name="40% - Accent1 2 2" xfId="174" xr:uid="{00000000-0005-0000-0000-00003E000000}"/>
    <cellStyle name="40% - Accent1 3" xfId="82" xr:uid="{00000000-0005-0000-0000-00003F000000}"/>
    <cellStyle name="40% - Accent1 3 2" xfId="192" xr:uid="{00000000-0005-0000-0000-000040000000}"/>
    <cellStyle name="40% - Accent1 4" xfId="96" xr:uid="{00000000-0005-0000-0000-000041000000}"/>
    <cellStyle name="40% - Accent1 4 2" xfId="206" xr:uid="{00000000-0005-0000-0000-000042000000}"/>
    <cellStyle name="40% - Accent1 5" xfId="110" xr:uid="{00000000-0005-0000-0000-000043000000}"/>
    <cellStyle name="40% - Accent1 6" xfId="146" xr:uid="{00000000-0005-0000-0000-000044000000}"/>
    <cellStyle name="40% - Accent1 7" xfId="217" xr:uid="{00000000-0005-0000-0000-000045000000}"/>
    <cellStyle name="40% - Accent2" xfId="24" builtinId="35" customBuiltin="1"/>
    <cellStyle name="40% - Accent2 2" xfId="61" xr:uid="{00000000-0005-0000-0000-000047000000}"/>
    <cellStyle name="40% - Accent2 2 2" xfId="178" xr:uid="{00000000-0005-0000-0000-000048000000}"/>
    <cellStyle name="40% - Accent2 3" xfId="84" xr:uid="{00000000-0005-0000-0000-000049000000}"/>
    <cellStyle name="40% - Accent2 3 2" xfId="194" xr:uid="{00000000-0005-0000-0000-00004A000000}"/>
    <cellStyle name="40% - Accent2 4" xfId="98" xr:uid="{00000000-0005-0000-0000-00004B000000}"/>
    <cellStyle name="40% - Accent2 4 2" xfId="208" xr:uid="{00000000-0005-0000-0000-00004C000000}"/>
    <cellStyle name="40% - Accent2 5" xfId="112" xr:uid="{00000000-0005-0000-0000-00004D000000}"/>
    <cellStyle name="40% - Accent2 6" xfId="150" xr:uid="{00000000-0005-0000-0000-00004E000000}"/>
    <cellStyle name="40% - Accent2 7" xfId="218" xr:uid="{00000000-0005-0000-0000-00004F000000}"/>
    <cellStyle name="40% - Accent3" xfId="28" builtinId="39" customBuiltin="1"/>
    <cellStyle name="40% - Accent3 2" xfId="65" xr:uid="{00000000-0005-0000-0000-000051000000}"/>
    <cellStyle name="40% - Accent3 2 2" xfId="180" xr:uid="{00000000-0005-0000-0000-000052000000}"/>
    <cellStyle name="40% - Accent3 3" xfId="86" xr:uid="{00000000-0005-0000-0000-000053000000}"/>
    <cellStyle name="40% - Accent3 3 2" xfId="196" xr:uid="{00000000-0005-0000-0000-000054000000}"/>
    <cellStyle name="40% - Accent3 4" xfId="100" xr:uid="{00000000-0005-0000-0000-000055000000}"/>
    <cellStyle name="40% - Accent3 4 2" xfId="210" xr:uid="{00000000-0005-0000-0000-000056000000}"/>
    <cellStyle name="40% - Accent3 5" xfId="114" xr:uid="{00000000-0005-0000-0000-000057000000}"/>
    <cellStyle name="40% - Accent3 6" xfId="154" xr:uid="{00000000-0005-0000-0000-000058000000}"/>
    <cellStyle name="40% - Accent3 7" xfId="121" xr:uid="{00000000-0005-0000-0000-000059000000}"/>
    <cellStyle name="40% - Accent4" xfId="32" builtinId="43" customBuiltin="1"/>
    <cellStyle name="40% - Accent4 2" xfId="69" xr:uid="{00000000-0005-0000-0000-00005B000000}"/>
    <cellStyle name="40% - Accent4 2 2" xfId="183" xr:uid="{00000000-0005-0000-0000-00005C000000}"/>
    <cellStyle name="40% - Accent4 3" xfId="88" xr:uid="{00000000-0005-0000-0000-00005D000000}"/>
    <cellStyle name="40% - Accent4 3 2" xfId="198" xr:uid="{00000000-0005-0000-0000-00005E000000}"/>
    <cellStyle name="40% - Accent4 4" xfId="102" xr:uid="{00000000-0005-0000-0000-00005F000000}"/>
    <cellStyle name="40% - Accent4 4 2" xfId="212" xr:uid="{00000000-0005-0000-0000-000060000000}"/>
    <cellStyle name="40% - Accent4 5" xfId="116" xr:uid="{00000000-0005-0000-0000-000061000000}"/>
    <cellStyle name="40% - Accent4 6" xfId="158" xr:uid="{00000000-0005-0000-0000-000062000000}"/>
    <cellStyle name="40% - Accent4 7" xfId="126" xr:uid="{00000000-0005-0000-0000-000063000000}"/>
    <cellStyle name="40% - Accent5" xfId="36" builtinId="47" customBuiltin="1"/>
    <cellStyle name="40% - Accent5 2" xfId="73" xr:uid="{00000000-0005-0000-0000-000065000000}"/>
    <cellStyle name="40% - Accent5 2 2" xfId="185" xr:uid="{00000000-0005-0000-0000-000066000000}"/>
    <cellStyle name="40% - Accent5 3" xfId="90" xr:uid="{00000000-0005-0000-0000-000067000000}"/>
    <cellStyle name="40% - Accent5 3 2" xfId="200" xr:uid="{00000000-0005-0000-0000-000068000000}"/>
    <cellStyle name="40% - Accent5 4" xfId="104" xr:uid="{00000000-0005-0000-0000-000069000000}"/>
    <cellStyle name="40% - Accent5 4 2" xfId="214" xr:uid="{00000000-0005-0000-0000-00006A000000}"/>
    <cellStyle name="40% - Accent5 5" xfId="118" xr:uid="{00000000-0005-0000-0000-00006B000000}"/>
    <cellStyle name="40% - Accent5 6" xfId="162" xr:uid="{00000000-0005-0000-0000-00006C000000}"/>
    <cellStyle name="40% - Accent5 7" xfId="124" xr:uid="{00000000-0005-0000-0000-00006D000000}"/>
    <cellStyle name="40% - Accent6" xfId="40" builtinId="51" customBuiltin="1"/>
    <cellStyle name="40% - Accent6 2" xfId="77" xr:uid="{00000000-0005-0000-0000-00006F000000}"/>
    <cellStyle name="40% - Accent6 2 2" xfId="188" xr:uid="{00000000-0005-0000-0000-000070000000}"/>
    <cellStyle name="40% - Accent6 3" xfId="92" xr:uid="{00000000-0005-0000-0000-000071000000}"/>
    <cellStyle name="40% - Accent6 3 2" xfId="202" xr:uid="{00000000-0005-0000-0000-000072000000}"/>
    <cellStyle name="40% - Accent6 4" xfId="106" xr:uid="{00000000-0005-0000-0000-000073000000}"/>
    <cellStyle name="40% - Accent6 4 2" xfId="216" xr:uid="{00000000-0005-0000-0000-000074000000}"/>
    <cellStyle name="40% - Accent6 5" xfId="120" xr:uid="{00000000-0005-0000-0000-000075000000}"/>
    <cellStyle name="40% - Accent6 6" xfId="166" xr:uid="{00000000-0005-0000-0000-000076000000}"/>
    <cellStyle name="40% - Accent6 7" xfId="227" xr:uid="{00000000-0005-0000-0000-000077000000}"/>
    <cellStyle name="60% - Accent1" xfId="21" builtinId="32" customBuiltin="1"/>
    <cellStyle name="60% - Accent1 2" xfId="58" xr:uid="{00000000-0005-0000-0000-000079000000}"/>
    <cellStyle name="60% - Accent1 3" xfId="147" xr:uid="{00000000-0005-0000-0000-00007A000000}"/>
    <cellStyle name="60% - Accent1 4" xfId="232" xr:uid="{00000000-0005-0000-0000-00007B000000}"/>
    <cellStyle name="60% - Accent2" xfId="25" builtinId="36" customBuiltin="1"/>
    <cellStyle name="60% - Accent2 2" xfId="62" xr:uid="{00000000-0005-0000-0000-00007D000000}"/>
    <cellStyle name="60% - Accent2 3" xfId="151" xr:uid="{00000000-0005-0000-0000-00007E000000}"/>
    <cellStyle name="60% - Accent2 4" xfId="169" xr:uid="{00000000-0005-0000-0000-00007F000000}"/>
    <cellStyle name="60% - Accent3" xfId="29" builtinId="40" customBuiltin="1"/>
    <cellStyle name="60% - Accent3 2" xfId="66" xr:uid="{00000000-0005-0000-0000-000081000000}"/>
    <cellStyle name="60% - Accent3 3" xfId="155" xr:uid="{00000000-0005-0000-0000-000082000000}"/>
    <cellStyle name="60% - Accent3 4" xfId="231" xr:uid="{00000000-0005-0000-0000-000083000000}"/>
    <cellStyle name="60% - Accent4" xfId="33" builtinId="44" customBuiltin="1"/>
    <cellStyle name="60% - Accent4 2" xfId="70" xr:uid="{00000000-0005-0000-0000-000085000000}"/>
    <cellStyle name="60% - Accent4 3" xfId="159" xr:uid="{00000000-0005-0000-0000-000086000000}"/>
    <cellStyle name="60% - Accent4 4" xfId="130" xr:uid="{00000000-0005-0000-0000-000087000000}"/>
    <cellStyle name="60% - Accent5" xfId="37" builtinId="48" customBuiltin="1"/>
    <cellStyle name="60% - Accent5 2" xfId="74" xr:uid="{00000000-0005-0000-0000-000089000000}"/>
    <cellStyle name="60% - Accent5 3" xfId="163" xr:uid="{00000000-0005-0000-0000-00008A000000}"/>
    <cellStyle name="60% - Accent5 4" xfId="122" xr:uid="{00000000-0005-0000-0000-00008B000000}"/>
    <cellStyle name="60% - Accent6" xfId="41" builtinId="52" customBuiltin="1"/>
    <cellStyle name="60% - Accent6 2" xfId="78" xr:uid="{00000000-0005-0000-0000-00008D000000}"/>
    <cellStyle name="60% - Accent6 3" xfId="167" xr:uid="{00000000-0005-0000-0000-00008E000000}"/>
    <cellStyle name="60% - Accent6 4" xfId="129" xr:uid="{00000000-0005-0000-0000-00008F000000}"/>
    <cellStyle name="Accent1" xfId="18" builtinId="29" customBuiltin="1"/>
    <cellStyle name="Accent1 2" xfId="55" xr:uid="{00000000-0005-0000-0000-000091000000}"/>
    <cellStyle name="Accent1 3" xfId="144" xr:uid="{00000000-0005-0000-0000-000092000000}"/>
    <cellStyle name="Accent1 4" xfId="235" xr:uid="{00000000-0005-0000-0000-000093000000}"/>
    <cellStyle name="Accent2" xfId="22" builtinId="33" customBuiltin="1"/>
    <cellStyle name="Accent2 2" xfId="59" xr:uid="{00000000-0005-0000-0000-000095000000}"/>
    <cellStyle name="Accent2 3" xfId="148" xr:uid="{00000000-0005-0000-0000-000096000000}"/>
    <cellStyle name="Accent2 4" xfId="226" xr:uid="{00000000-0005-0000-0000-000097000000}"/>
    <cellStyle name="Accent3" xfId="26" builtinId="37" customBuiltin="1"/>
    <cellStyle name="Accent3 2" xfId="63" xr:uid="{00000000-0005-0000-0000-000099000000}"/>
    <cellStyle name="Accent3 3" xfId="152" xr:uid="{00000000-0005-0000-0000-00009A000000}"/>
    <cellStyle name="Accent3 4" xfId="175" xr:uid="{00000000-0005-0000-0000-00009B000000}"/>
    <cellStyle name="Accent4" xfId="30" builtinId="41" customBuiltin="1"/>
    <cellStyle name="Accent4 2" xfId="67" xr:uid="{00000000-0005-0000-0000-00009D000000}"/>
    <cellStyle name="Accent4 3" xfId="156" xr:uid="{00000000-0005-0000-0000-00009E000000}"/>
    <cellStyle name="Accent4 4" xfId="186" xr:uid="{00000000-0005-0000-0000-00009F000000}"/>
    <cellStyle name="Accent5" xfId="34" builtinId="45" customBuiltin="1"/>
    <cellStyle name="Accent5 2" xfId="71" xr:uid="{00000000-0005-0000-0000-0000A1000000}"/>
    <cellStyle name="Accent5 3" xfId="160" xr:uid="{00000000-0005-0000-0000-0000A2000000}"/>
    <cellStyle name="Accent5 4" xfId="233" xr:uid="{00000000-0005-0000-0000-0000A3000000}"/>
    <cellStyle name="Accent6" xfId="38" builtinId="49" customBuiltin="1"/>
    <cellStyle name="Accent6 2" xfId="75" xr:uid="{00000000-0005-0000-0000-0000A5000000}"/>
    <cellStyle name="Accent6 3" xfId="164" xr:uid="{00000000-0005-0000-0000-0000A6000000}"/>
    <cellStyle name="Accent6 4" xfId="230" xr:uid="{00000000-0005-0000-0000-0000A7000000}"/>
    <cellStyle name="Bad" xfId="7" builtinId="27" customBuiltin="1"/>
    <cellStyle name="Bad 2" xfId="47" xr:uid="{00000000-0005-0000-0000-0000A9000000}"/>
    <cellStyle name="Bad 3" xfId="133" xr:uid="{00000000-0005-0000-0000-0000AA000000}"/>
    <cellStyle name="Bad 4" xfId="172" xr:uid="{00000000-0005-0000-0000-0000AB000000}"/>
    <cellStyle name="Calculation" xfId="11" builtinId="22" customBuiltin="1"/>
    <cellStyle name="Calculation 2" xfId="48" xr:uid="{00000000-0005-0000-0000-0000AD000000}"/>
    <cellStyle name="Calculation 3" xfId="137" xr:uid="{00000000-0005-0000-0000-0000AE000000}"/>
    <cellStyle name="Calculation 4" xfId="127" xr:uid="{00000000-0005-0000-0000-0000AF000000}"/>
    <cellStyle name="Check Cell" xfId="13" builtinId="23" customBuiltin="1"/>
    <cellStyle name="Check Cell 2" xfId="50" xr:uid="{00000000-0005-0000-0000-0000B1000000}"/>
    <cellStyle name="Check Cell 3" xfId="139" xr:uid="{00000000-0005-0000-0000-0000B2000000}"/>
    <cellStyle name="Check Cell 4" xfId="125" xr:uid="{00000000-0005-0000-0000-0000B3000000}"/>
    <cellStyle name="Explanatory Text" xfId="16" builtinId="53" customBuiltin="1"/>
    <cellStyle name="Explanatory Text 2" xfId="53" xr:uid="{00000000-0005-0000-0000-0000B5000000}"/>
    <cellStyle name="Explanatory Text 3" xfId="142" xr:uid="{00000000-0005-0000-0000-0000B6000000}"/>
    <cellStyle name="Explanatory Text 4" xfId="181" xr:uid="{00000000-0005-0000-0000-0000B7000000}"/>
    <cellStyle name="Good" xfId="6" builtinId="26" customBuiltin="1"/>
    <cellStyle name="Good 2" xfId="43" xr:uid="{00000000-0005-0000-0000-0000B9000000}"/>
    <cellStyle name="Good 3" xfId="132" xr:uid="{00000000-0005-0000-0000-0000BA000000}"/>
    <cellStyle name="Good 4" xfId="123" xr:uid="{00000000-0005-0000-0000-0000BB000000}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Input 2" xfId="44" xr:uid="{00000000-0005-0000-0000-0000C1000000}"/>
    <cellStyle name="Input 3" xfId="135" xr:uid="{00000000-0005-0000-0000-0000C2000000}"/>
    <cellStyle name="Input 4" xfId="225" xr:uid="{00000000-0005-0000-0000-0000C3000000}"/>
    <cellStyle name="Linked Cell" xfId="12" builtinId="24" customBuiltin="1"/>
    <cellStyle name="Linked Cell 2" xfId="46" xr:uid="{00000000-0005-0000-0000-0000C5000000}"/>
    <cellStyle name="Linked Cell 3" xfId="138" xr:uid="{00000000-0005-0000-0000-0000C6000000}"/>
    <cellStyle name="Linked Cell 4" xfId="222" xr:uid="{00000000-0005-0000-0000-0000C7000000}"/>
    <cellStyle name="Neutral" xfId="8" builtinId="28" customBuiltin="1"/>
    <cellStyle name="Neutral 2" xfId="42" xr:uid="{00000000-0005-0000-0000-0000C9000000}"/>
    <cellStyle name="Neutral 3" xfId="134" xr:uid="{00000000-0005-0000-0000-0000CA000000}"/>
    <cellStyle name="Neutral 4" xfId="223" xr:uid="{00000000-0005-0000-0000-0000CB000000}"/>
    <cellStyle name="Normal" xfId="0" builtinId="0"/>
    <cellStyle name="Normal 2" xfId="49" xr:uid="{00000000-0005-0000-0000-0000CD000000}"/>
    <cellStyle name="Normal 2 2" xfId="168" xr:uid="{00000000-0005-0000-0000-0000CE000000}"/>
    <cellStyle name="Normal 3" xfId="79" xr:uid="{00000000-0005-0000-0000-0000CF000000}"/>
    <cellStyle name="Normal 3 2" xfId="189" xr:uid="{00000000-0005-0000-0000-0000D0000000}"/>
    <cellStyle name="Normal 4" xfId="93" xr:uid="{00000000-0005-0000-0000-0000D1000000}"/>
    <cellStyle name="Normal 4 2" xfId="203" xr:uid="{00000000-0005-0000-0000-0000D2000000}"/>
    <cellStyle name="Normal 5" xfId="107" xr:uid="{00000000-0005-0000-0000-0000D3000000}"/>
    <cellStyle name="Normal 6" xfId="131" xr:uid="{00000000-0005-0000-0000-0000D4000000}"/>
    <cellStyle name="Normal 7" xfId="170" xr:uid="{00000000-0005-0000-0000-0000D5000000}"/>
    <cellStyle name="Note" xfId="15" builtinId="10" customBuiltin="1"/>
    <cellStyle name="Note 2" xfId="52" xr:uid="{00000000-0005-0000-0000-0000D7000000}"/>
    <cellStyle name="Note 2 2" xfId="171" xr:uid="{00000000-0005-0000-0000-0000D8000000}"/>
    <cellStyle name="Note 3" xfId="80" xr:uid="{00000000-0005-0000-0000-0000D9000000}"/>
    <cellStyle name="Note 3 2" xfId="190" xr:uid="{00000000-0005-0000-0000-0000DA000000}"/>
    <cellStyle name="Note 4" xfId="94" xr:uid="{00000000-0005-0000-0000-0000DB000000}"/>
    <cellStyle name="Note 4 2" xfId="204" xr:uid="{00000000-0005-0000-0000-0000DC000000}"/>
    <cellStyle name="Note 5" xfId="108" xr:uid="{00000000-0005-0000-0000-0000DD000000}"/>
    <cellStyle name="Note 6" xfId="141" xr:uid="{00000000-0005-0000-0000-0000DE000000}"/>
    <cellStyle name="Note 7" xfId="128" xr:uid="{00000000-0005-0000-0000-0000DF000000}"/>
    <cellStyle name="Output" xfId="10" builtinId="21" customBuiltin="1"/>
    <cellStyle name="Output 2" xfId="45" xr:uid="{00000000-0005-0000-0000-0000E1000000}"/>
    <cellStyle name="Output 3" xfId="136" xr:uid="{00000000-0005-0000-0000-0000E2000000}"/>
    <cellStyle name="Output 4" xfId="176" xr:uid="{00000000-0005-0000-0000-0000E3000000}"/>
    <cellStyle name="Title" xfId="1" builtinId="15" customBuiltin="1"/>
    <cellStyle name="Total" xfId="17" builtinId="25" customBuiltin="1"/>
    <cellStyle name="Total 2" xfId="54" xr:uid="{00000000-0005-0000-0000-0000E6000000}"/>
    <cellStyle name="Total 3" xfId="143" xr:uid="{00000000-0005-0000-0000-0000E7000000}"/>
    <cellStyle name="Total 4" xfId="220" xr:uid="{00000000-0005-0000-0000-0000E8000000}"/>
    <cellStyle name="Warning Text" xfId="14" builtinId="11" customBuiltin="1"/>
    <cellStyle name="Warning Text 2" xfId="51" xr:uid="{00000000-0005-0000-0000-0000EA000000}"/>
    <cellStyle name="Warning Text 3" xfId="140" xr:uid="{00000000-0005-0000-0000-0000EB000000}"/>
    <cellStyle name="Warning Text 4" xfId="228" xr:uid="{00000000-0005-0000-0000-0000EC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</sheetPr>
  <dimension ref="A1:IH320"/>
  <sheetViews>
    <sheetView topLeftCell="A112" workbookViewId="0">
      <selection activeCell="A138" sqref="A138:U138"/>
    </sheetView>
  </sheetViews>
  <sheetFormatPr defaultRowHeight="14.4" x14ac:dyDescent="0.3"/>
  <cols>
    <col min="1" max="3" width="9.109375" style="23" customWidth="1"/>
    <col min="4" max="4" width="9.109375" style="23"/>
    <col min="5" max="5" width="23" style="125" customWidth="1"/>
    <col min="6" max="6" width="9.109375" style="57" customWidth="1"/>
    <col min="7" max="7" width="14.109375" style="125" customWidth="1"/>
    <col min="8" max="8" width="9.109375" style="57" customWidth="1"/>
    <col min="9" max="9" width="9.109375" style="163" customWidth="1"/>
    <col min="10" max="10" width="9.109375" style="61" customWidth="1"/>
    <col min="11" max="11" width="23.109375" style="116" customWidth="1"/>
    <col min="12" max="12" width="9.109375" style="11" customWidth="1"/>
    <col min="13" max="13" width="9.109375" style="80" customWidth="1"/>
    <col min="14" max="14" width="9.109375" style="14" customWidth="1"/>
    <col min="15" max="15" width="12.109375" customWidth="1"/>
    <col min="16" max="16" width="9.109375" style="149" customWidth="1"/>
    <col min="17" max="19" width="9.109375" style="6" customWidth="1"/>
    <col min="20" max="20" width="9.109375" style="180" customWidth="1"/>
    <col min="21" max="21" width="9.109375" style="25" customWidth="1"/>
  </cols>
  <sheetData>
    <row r="1" spans="1:23" ht="40.799999999999997" x14ac:dyDescent="0.3">
      <c r="A1" s="238" t="s">
        <v>45</v>
      </c>
      <c r="B1" s="238"/>
      <c r="C1" s="238"/>
      <c r="D1" s="238"/>
      <c r="E1" s="239" t="s">
        <v>34</v>
      </c>
      <c r="F1" s="239"/>
      <c r="G1" s="239"/>
      <c r="H1" s="239"/>
      <c r="I1" s="44" t="s">
        <v>43</v>
      </c>
      <c r="J1" s="45" t="s">
        <v>42</v>
      </c>
      <c r="K1" s="240" t="s">
        <v>35</v>
      </c>
      <c r="L1" s="240"/>
      <c r="M1" s="81" t="s">
        <v>36</v>
      </c>
      <c r="N1" s="241" t="s">
        <v>37</v>
      </c>
      <c r="O1" s="241"/>
      <c r="P1" s="242" t="s">
        <v>38</v>
      </c>
      <c r="Q1" s="236" t="s">
        <v>101</v>
      </c>
      <c r="R1" s="237"/>
      <c r="S1" s="237"/>
      <c r="T1" s="170" t="s">
        <v>105</v>
      </c>
      <c r="U1" s="117"/>
    </row>
    <row r="2" spans="1:23" ht="28.8" x14ac:dyDescent="0.3">
      <c r="A2" s="4" t="s">
        <v>7</v>
      </c>
      <c r="B2" s="3" t="s">
        <v>0</v>
      </c>
      <c r="C2" s="3" t="s">
        <v>1</v>
      </c>
      <c r="D2" s="9" t="s">
        <v>8</v>
      </c>
      <c r="E2" s="51" t="s">
        <v>11</v>
      </c>
      <c r="F2" s="52" t="s">
        <v>10</v>
      </c>
      <c r="G2" s="121" t="s">
        <v>12</v>
      </c>
      <c r="H2" s="52" t="s">
        <v>24</v>
      </c>
      <c r="I2" s="42" t="s">
        <v>41</v>
      </c>
      <c r="J2" s="41" t="s">
        <v>44</v>
      </c>
      <c r="K2" s="147" t="s">
        <v>9</v>
      </c>
      <c r="L2" s="10" t="s">
        <v>13</v>
      </c>
      <c r="M2" s="79" t="s">
        <v>14</v>
      </c>
      <c r="N2" s="31" t="s">
        <v>15</v>
      </c>
      <c r="O2" s="144" t="s">
        <v>16</v>
      </c>
      <c r="P2" s="242"/>
      <c r="Q2" s="8" t="s">
        <v>102</v>
      </c>
      <c r="R2" s="8" t="s">
        <v>103</v>
      </c>
      <c r="S2" s="8" t="s">
        <v>104</v>
      </c>
      <c r="T2" s="171" t="s">
        <v>106</v>
      </c>
      <c r="U2" s="40" t="s">
        <v>107</v>
      </c>
    </row>
    <row r="3" spans="1:23" ht="15" x14ac:dyDescent="0.25">
      <c r="A3" s="2">
        <v>9267</v>
      </c>
      <c r="B3" s="2" t="s">
        <v>26</v>
      </c>
      <c r="C3" s="2" t="s">
        <v>3</v>
      </c>
      <c r="D3" s="181">
        <v>7.9423741957000003</v>
      </c>
      <c r="E3" s="122" t="s">
        <v>40</v>
      </c>
      <c r="F3" s="119">
        <v>3.40611537867</v>
      </c>
      <c r="G3" s="122" t="s">
        <v>61</v>
      </c>
      <c r="H3" s="119">
        <v>4.5362588170200002</v>
      </c>
      <c r="I3" s="105">
        <v>3.7</v>
      </c>
      <c r="J3" s="47"/>
      <c r="K3" s="130"/>
      <c r="L3" s="131"/>
      <c r="M3" s="67"/>
      <c r="N3" s="7">
        <v>6.0132253457599996</v>
      </c>
      <c r="O3" s="148">
        <f>D3-N3</f>
        <v>1.9291488499400007</v>
      </c>
      <c r="P3" s="32">
        <v>0</v>
      </c>
      <c r="Q3" s="5">
        <v>6.6544794015099997</v>
      </c>
      <c r="R3" s="5">
        <v>0</v>
      </c>
      <c r="S3" s="5">
        <v>0</v>
      </c>
      <c r="T3" s="172"/>
      <c r="U3" s="21">
        <f>D3-(Q3+R3+S3+T3)</f>
        <v>1.2878947941900005</v>
      </c>
    </row>
    <row r="4" spans="1:23" ht="15" x14ac:dyDescent="0.25">
      <c r="A4" s="2">
        <v>9269</v>
      </c>
      <c r="B4" s="2" t="s">
        <v>26</v>
      </c>
      <c r="C4" s="2" t="s">
        <v>3</v>
      </c>
      <c r="D4" s="181">
        <v>10.952572868500001</v>
      </c>
      <c r="E4" s="122"/>
      <c r="F4" s="53"/>
      <c r="G4" s="123"/>
      <c r="H4" s="54"/>
      <c r="I4" s="105"/>
      <c r="J4" s="47"/>
      <c r="K4" s="130"/>
      <c r="L4" s="131"/>
      <c r="M4" s="82">
        <v>11</v>
      </c>
      <c r="N4" s="7">
        <v>0</v>
      </c>
      <c r="O4" s="148">
        <f t="shared" ref="O4:O71" si="0">D4-N4</f>
        <v>10.952572868500001</v>
      </c>
      <c r="P4" s="32">
        <v>0</v>
      </c>
      <c r="Q4" s="5">
        <v>0.63274339608999997</v>
      </c>
      <c r="R4" s="5">
        <v>10.3198294724</v>
      </c>
      <c r="S4" s="5">
        <v>0</v>
      </c>
      <c r="T4" s="172"/>
      <c r="U4" s="21">
        <f t="shared" ref="U4:U23" si="1">D4-(Q4+R4+S4+T4)</f>
        <v>1.000088900582341E-11</v>
      </c>
    </row>
    <row r="5" spans="1:23" ht="15" x14ac:dyDescent="0.25">
      <c r="A5" s="2">
        <v>9275</v>
      </c>
      <c r="B5" s="2" t="s">
        <v>26</v>
      </c>
      <c r="C5" s="2" t="s">
        <v>3</v>
      </c>
      <c r="D5" s="181">
        <v>14.696048062199999</v>
      </c>
      <c r="E5" s="122" t="s">
        <v>40</v>
      </c>
      <c r="F5" s="119">
        <v>14.696048062199999</v>
      </c>
      <c r="G5" s="123"/>
      <c r="H5" s="54"/>
      <c r="I5" s="105"/>
      <c r="J5" s="47"/>
      <c r="K5" s="130"/>
      <c r="L5" s="131"/>
      <c r="M5" s="67"/>
      <c r="N5" s="7">
        <v>14.169970770899999</v>
      </c>
      <c r="O5" s="148">
        <f t="shared" si="0"/>
        <v>0.52607729130000003</v>
      </c>
      <c r="P5" s="32">
        <v>0</v>
      </c>
      <c r="Q5" s="5">
        <v>4.8144670446499997</v>
      </c>
      <c r="R5" s="5">
        <v>9.8815810175899994</v>
      </c>
      <c r="S5" s="5">
        <v>0</v>
      </c>
      <c r="T5" s="172"/>
      <c r="U5" s="21">
        <f t="shared" si="1"/>
        <v>-4.000000330961484E-11</v>
      </c>
      <c r="W5" t="s">
        <v>68</v>
      </c>
    </row>
    <row r="6" spans="1:23" ht="15" x14ac:dyDescent="0.25">
      <c r="A6" s="2">
        <v>10420</v>
      </c>
      <c r="B6" s="2" t="s">
        <v>26</v>
      </c>
      <c r="C6" s="2" t="s">
        <v>6</v>
      </c>
      <c r="D6" s="181">
        <v>22.783353698399999</v>
      </c>
      <c r="E6" s="122"/>
      <c r="F6" s="53"/>
      <c r="G6" s="126"/>
      <c r="H6" s="55"/>
      <c r="I6" s="105"/>
      <c r="J6" s="47"/>
      <c r="K6" s="130"/>
      <c r="L6" s="131"/>
      <c r="M6" s="67">
        <v>22.8</v>
      </c>
      <c r="N6" s="7">
        <v>0</v>
      </c>
      <c r="O6" s="148">
        <f t="shared" si="0"/>
        <v>22.783353698399999</v>
      </c>
      <c r="P6" s="32">
        <v>0</v>
      </c>
      <c r="Q6" s="5">
        <v>0</v>
      </c>
      <c r="R6" s="5">
        <v>3.7521649087700002</v>
      </c>
      <c r="S6" s="5">
        <v>18.527694683099998</v>
      </c>
      <c r="T6" s="172"/>
      <c r="U6" s="21">
        <f t="shared" si="1"/>
        <v>0.50349410652999893</v>
      </c>
    </row>
    <row r="7" spans="1:23" ht="15" x14ac:dyDescent="0.25">
      <c r="A7" s="2">
        <v>10428</v>
      </c>
      <c r="B7" s="2" t="s">
        <v>26</v>
      </c>
      <c r="C7" s="2" t="s">
        <v>6</v>
      </c>
      <c r="D7" s="181">
        <v>7.4728540579400002</v>
      </c>
      <c r="E7" s="122" t="s">
        <v>59</v>
      </c>
      <c r="F7" s="119">
        <v>7.4723525762899996</v>
      </c>
      <c r="G7" s="126"/>
      <c r="H7" s="55"/>
      <c r="I7" s="105"/>
      <c r="J7" s="47"/>
      <c r="K7" s="130"/>
      <c r="L7" s="131"/>
      <c r="M7" s="82"/>
      <c r="N7" s="7">
        <v>6.3560138971900004</v>
      </c>
      <c r="O7" s="148">
        <f t="shared" si="0"/>
        <v>1.1168401607499998</v>
      </c>
      <c r="P7" s="32">
        <v>0</v>
      </c>
      <c r="Q7" s="5">
        <v>9.7885605775499998E-2</v>
      </c>
      <c r="R7" s="5">
        <v>1.16056967694</v>
      </c>
      <c r="S7" s="5">
        <v>6.2143956076600002</v>
      </c>
      <c r="T7" s="172"/>
      <c r="U7" s="21">
        <f t="shared" si="1"/>
        <v>3.16756449958433E-6</v>
      </c>
    </row>
    <row r="8" spans="1:23" ht="15" x14ac:dyDescent="0.25">
      <c r="A8" s="2">
        <v>10429</v>
      </c>
      <c r="B8" s="2" t="s">
        <v>26</v>
      </c>
      <c r="C8" s="2" t="s">
        <v>6</v>
      </c>
      <c r="D8" s="181">
        <v>13.931269461999999</v>
      </c>
      <c r="E8" s="122" t="s">
        <v>61</v>
      </c>
      <c r="F8" s="119">
        <v>13.931269461999999</v>
      </c>
      <c r="G8" s="126"/>
      <c r="H8" s="55"/>
      <c r="I8" s="105">
        <v>4.9000000000000004</v>
      </c>
      <c r="J8" s="47"/>
      <c r="K8" s="130"/>
      <c r="L8" s="131"/>
      <c r="M8" s="82"/>
      <c r="N8" s="7">
        <v>13.931269461999999</v>
      </c>
      <c r="O8" s="148">
        <f t="shared" si="0"/>
        <v>0</v>
      </c>
      <c r="P8" s="32">
        <v>0</v>
      </c>
      <c r="Q8" s="5">
        <v>8.99364019185</v>
      </c>
      <c r="R8" s="5">
        <v>0</v>
      </c>
      <c r="S8" s="5">
        <v>4.6230097755099999</v>
      </c>
      <c r="T8" s="172">
        <v>0.3</v>
      </c>
      <c r="U8" s="21">
        <f t="shared" si="1"/>
        <v>1.461949463999801E-2</v>
      </c>
    </row>
    <row r="9" spans="1:23" ht="15" x14ac:dyDescent="0.25">
      <c r="A9" s="2">
        <v>10430</v>
      </c>
      <c r="B9" s="2" t="s">
        <v>26</v>
      </c>
      <c r="C9" s="2" t="s">
        <v>6</v>
      </c>
      <c r="D9" s="181">
        <v>8.1401372479499994</v>
      </c>
      <c r="E9" s="122"/>
      <c r="F9" s="53"/>
      <c r="G9" s="126"/>
      <c r="H9" s="55"/>
      <c r="I9" s="105"/>
      <c r="J9" s="47"/>
      <c r="K9" s="132" t="s">
        <v>67</v>
      </c>
      <c r="L9" s="12">
        <v>8.1401000000000003</v>
      </c>
      <c r="M9" s="67"/>
      <c r="N9" s="7">
        <v>0</v>
      </c>
      <c r="O9" s="148">
        <f t="shared" si="0"/>
        <v>8.1401372479499994</v>
      </c>
      <c r="P9" s="32">
        <v>0</v>
      </c>
      <c r="Q9" s="5">
        <v>0</v>
      </c>
      <c r="R9" s="5">
        <v>2.5336399436799999</v>
      </c>
      <c r="S9" s="5">
        <v>0</v>
      </c>
      <c r="T9" s="172"/>
      <c r="U9" s="21">
        <f t="shared" si="1"/>
        <v>5.6064973042699995</v>
      </c>
    </row>
    <row r="10" spans="1:23" ht="15" x14ac:dyDescent="0.25">
      <c r="A10" s="2">
        <v>10432</v>
      </c>
      <c r="B10" s="2" t="s">
        <v>26</v>
      </c>
      <c r="C10" s="2" t="s">
        <v>6</v>
      </c>
      <c r="D10" s="181">
        <v>12.636183986300001</v>
      </c>
      <c r="E10" s="122" t="s">
        <v>59</v>
      </c>
      <c r="F10" s="119">
        <v>11.192520781700001</v>
      </c>
      <c r="G10" s="126"/>
      <c r="H10" s="55"/>
      <c r="I10" s="105"/>
      <c r="J10" s="47">
        <v>4.4000000000000004</v>
      </c>
      <c r="K10" s="130"/>
      <c r="L10" s="131"/>
      <c r="M10" s="67">
        <v>1.4</v>
      </c>
      <c r="N10" s="7">
        <v>11.192520781700001</v>
      </c>
      <c r="O10" s="148">
        <f t="shared" si="0"/>
        <v>1.4436632046</v>
      </c>
      <c r="P10" s="32">
        <v>0</v>
      </c>
      <c r="Q10" s="5">
        <v>5.7750826697999997</v>
      </c>
      <c r="R10" s="5">
        <v>6.1811847806199998</v>
      </c>
      <c r="S10" s="5">
        <v>0.489640983365</v>
      </c>
      <c r="T10" s="172"/>
      <c r="U10" s="21">
        <f t="shared" si="1"/>
        <v>0.19027555251500061</v>
      </c>
    </row>
    <row r="11" spans="1:23" ht="15" x14ac:dyDescent="0.25">
      <c r="A11" s="2">
        <v>10433</v>
      </c>
      <c r="B11" s="2" t="s">
        <v>26</v>
      </c>
      <c r="C11" s="2" t="s">
        <v>6</v>
      </c>
      <c r="D11" s="181">
        <v>18.670932279100001</v>
      </c>
      <c r="E11" s="122" t="s">
        <v>59</v>
      </c>
      <c r="F11" s="119">
        <v>18.3753741604</v>
      </c>
      <c r="G11" s="123"/>
      <c r="H11" s="54"/>
      <c r="I11" s="105">
        <v>0.3</v>
      </c>
      <c r="J11" s="47">
        <v>8.1999999999999993</v>
      </c>
      <c r="K11" s="133"/>
      <c r="L11" s="134"/>
      <c r="M11" s="69">
        <v>0.3</v>
      </c>
      <c r="N11" s="7">
        <v>18.3753741604</v>
      </c>
      <c r="O11" s="148">
        <f t="shared" si="0"/>
        <v>0.2955581187000007</v>
      </c>
      <c r="P11" s="32">
        <v>0</v>
      </c>
      <c r="Q11" s="5">
        <v>0.316322464438</v>
      </c>
      <c r="R11" s="5">
        <v>11.4554114329</v>
      </c>
      <c r="S11" s="5">
        <v>6.8991983817699998</v>
      </c>
      <c r="T11" s="172"/>
      <c r="U11" s="21">
        <f t="shared" si="1"/>
        <v>-8.0007112046587281E-12</v>
      </c>
    </row>
    <row r="12" spans="1:23" ht="15" x14ac:dyDescent="0.25">
      <c r="A12" s="2">
        <v>10434</v>
      </c>
      <c r="B12" s="2" t="s">
        <v>26</v>
      </c>
      <c r="C12" s="2" t="s">
        <v>6</v>
      </c>
      <c r="D12" s="181">
        <v>45.435098710799998</v>
      </c>
      <c r="E12" s="122" t="s">
        <v>61</v>
      </c>
      <c r="F12" s="119">
        <v>45.409556176499997</v>
      </c>
      <c r="G12" s="123"/>
      <c r="H12" s="54"/>
      <c r="I12" s="105"/>
      <c r="J12" s="47"/>
      <c r="K12" s="130"/>
      <c r="L12" s="134"/>
      <c r="M12" s="69"/>
      <c r="N12" s="7">
        <v>45.435098710799998</v>
      </c>
      <c r="O12" s="148">
        <f t="shared" si="0"/>
        <v>0</v>
      </c>
      <c r="P12" s="32">
        <v>0</v>
      </c>
      <c r="Q12" s="5">
        <v>11.120939075700001</v>
      </c>
      <c r="R12" s="5">
        <v>2.5566154112E-2</v>
      </c>
      <c r="S12" s="5">
        <v>24.726819105899999</v>
      </c>
      <c r="T12" s="172"/>
      <c r="U12" s="21">
        <f t="shared" si="1"/>
        <v>9.5617743750879995</v>
      </c>
    </row>
    <row r="13" spans="1:23" ht="15" x14ac:dyDescent="0.25">
      <c r="A13" s="2">
        <v>10435</v>
      </c>
      <c r="B13" s="2" t="s">
        <v>26</v>
      </c>
      <c r="C13" s="2" t="s">
        <v>6</v>
      </c>
      <c r="D13" s="181">
        <v>8.3526012703599992</v>
      </c>
      <c r="E13" s="122" t="s">
        <v>40</v>
      </c>
      <c r="F13" s="119">
        <v>8.3526012703599992</v>
      </c>
      <c r="G13" s="126"/>
      <c r="H13" s="55"/>
      <c r="I13" s="105">
        <v>2.1</v>
      </c>
      <c r="J13" s="47"/>
      <c r="K13" s="133"/>
      <c r="L13" s="134"/>
      <c r="M13" s="65"/>
      <c r="N13" s="7">
        <v>8.3526012703599992</v>
      </c>
      <c r="O13" s="148">
        <f t="shared" si="0"/>
        <v>0</v>
      </c>
      <c r="P13" s="32">
        <v>0</v>
      </c>
      <c r="Q13" s="5">
        <v>0.74907737698099996</v>
      </c>
      <c r="R13" s="5">
        <v>3.1863123917</v>
      </c>
      <c r="S13" s="5">
        <v>1.7800207746100001</v>
      </c>
      <c r="T13" s="172">
        <v>2.6</v>
      </c>
      <c r="U13" s="21">
        <f t="shared" si="1"/>
        <v>3.7190727068999507E-2</v>
      </c>
    </row>
    <row r="14" spans="1:23" ht="15" x14ac:dyDescent="0.25">
      <c r="A14" s="2">
        <v>10438</v>
      </c>
      <c r="B14" s="2" t="s">
        <v>26</v>
      </c>
      <c r="C14" s="2" t="s">
        <v>6</v>
      </c>
      <c r="D14" s="181">
        <v>5.9520334584499999</v>
      </c>
      <c r="E14" s="122" t="s">
        <v>40</v>
      </c>
      <c r="F14" s="119">
        <v>5.9520334584499999</v>
      </c>
      <c r="G14" s="122"/>
      <c r="H14" s="53"/>
      <c r="I14" s="105"/>
      <c r="J14" s="47"/>
      <c r="K14" s="133"/>
      <c r="L14" s="134"/>
      <c r="M14" s="69"/>
      <c r="N14" s="7">
        <v>5.9520334584499999</v>
      </c>
      <c r="O14" s="148">
        <f t="shared" si="0"/>
        <v>0</v>
      </c>
      <c r="P14" s="32">
        <v>0</v>
      </c>
      <c r="Q14" s="5">
        <v>5.9520334584499999</v>
      </c>
      <c r="R14" s="5">
        <v>0</v>
      </c>
      <c r="S14" s="5">
        <v>0</v>
      </c>
      <c r="T14" s="172"/>
      <c r="U14" s="21">
        <f t="shared" si="1"/>
        <v>0</v>
      </c>
    </row>
    <row r="15" spans="1:23" ht="15" x14ac:dyDescent="0.25">
      <c r="A15" s="2">
        <v>10439</v>
      </c>
      <c r="B15" s="2" t="s">
        <v>26</v>
      </c>
      <c r="C15" s="2" t="s">
        <v>6</v>
      </c>
      <c r="D15" s="181">
        <v>8.6986209827500005</v>
      </c>
      <c r="E15" s="122" t="s">
        <v>40</v>
      </c>
      <c r="F15" s="119">
        <v>8.0747409868400002</v>
      </c>
      <c r="G15" s="123"/>
      <c r="H15" s="54"/>
      <c r="I15" s="105">
        <v>0.1</v>
      </c>
      <c r="J15" s="47"/>
      <c r="K15" s="133"/>
      <c r="L15" s="134"/>
      <c r="M15" s="69">
        <v>0.6</v>
      </c>
      <c r="N15" s="7">
        <v>8.0747409867499993</v>
      </c>
      <c r="O15" s="148">
        <f t="shared" si="0"/>
        <v>0.62387999600000121</v>
      </c>
      <c r="P15" s="32">
        <v>5.3122481381600002</v>
      </c>
      <c r="Q15" s="5">
        <v>8.2519978711699995</v>
      </c>
      <c r="R15" s="5">
        <v>0.108830898624</v>
      </c>
      <c r="S15" s="5">
        <v>0.33779221294299999</v>
      </c>
      <c r="T15" s="172"/>
      <c r="U15" s="21">
        <f t="shared" si="1"/>
        <v>1.3001155707570433E-11</v>
      </c>
    </row>
    <row r="16" spans="1:23" ht="15" x14ac:dyDescent="0.25">
      <c r="A16" s="2">
        <v>10446</v>
      </c>
      <c r="B16" s="2" t="s">
        <v>26</v>
      </c>
      <c r="C16" s="2" t="s">
        <v>6</v>
      </c>
      <c r="D16" s="181">
        <v>15.9306014177</v>
      </c>
      <c r="E16" s="122" t="s">
        <v>50</v>
      </c>
      <c r="F16" s="119">
        <v>15.9306014177</v>
      </c>
      <c r="G16" s="126"/>
      <c r="H16" s="55"/>
      <c r="I16" s="105"/>
      <c r="J16" s="47"/>
      <c r="K16" s="132" t="s">
        <v>53</v>
      </c>
      <c r="L16" s="12">
        <v>9.6705000000000005</v>
      </c>
      <c r="M16" s="69"/>
      <c r="N16" s="7">
        <v>15.9306014177</v>
      </c>
      <c r="O16" s="148">
        <f t="shared" si="0"/>
        <v>0</v>
      </c>
      <c r="P16" s="32">
        <v>0</v>
      </c>
      <c r="Q16" s="5">
        <v>0.17230361003200001</v>
      </c>
      <c r="R16" s="5">
        <v>2.91384859597E-3</v>
      </c>
      <c r="S16" s="5">
        <v>15.7553839591</v>
      </c>
      <c r="T16" s="172"/>
      <c r="U16" s="21">
        <f t="shared" si="1"/>
        <v>-2.7968738436356944E-11</v>
      </c>
    </row>
    <row r="17" spans="1:21" ht="15" x14ac:dyDescent="0.25">
      <c r="A17" s="2">
        <v>10447</v>
      </c>
      <c r="B17" s="2" t="s">
        <v>26</v>
      </c>
      <c r="C17" s="2" t="s">
        <v>6</v>
      </c>
      <c r="D17" s="181">
        <v>12.941054108099999</v>
      </c>
      <c r="E17" s="122" t="s">
        <v>50</v>
      </c>
      <c r="F17" s="119">
        <v>12.596156129800001</v>
      </c>
      <c r="G17" s="123"/>
      <c r="H17" s="54"/>
      <c r="I17" s="105"/>
      <c r="J17" s="47"/>
      <c r="K17" s="132" t="s">
        <v>53</v>
      </c>
      <c r="L17" s="12">
        <v>6.3990999999999998</v>
      </c>
      <c r="M17" s="65">
        <v>0.3</v>
      </c>
      <c r="N17" s="7">
        <v>5.9071804721500003</v>
      </c>
      <c r="O17" s="148">
        <f t="shared" si="0"/>
        <v>7.0338736359499991</v>
      </c>
      <c r="P17" s="32">
        <v>6.7029106999800003</v>
      </c>
      <c r="Q17" s="5">
        <v>6.5079782661000003</v>
      </c>
      <c r="R17" s="5">
        <v>5.8985291673000004</v>
      </c>
      <c r="S17" s="5">
        <v>0.53454667472200001</v>
      </c>
      <c r="T17" s="172"/>
      <c r="U17" s="21">
        <f t="shared" si="1"/>
        <v>-2.2001955812811502E-11</v>
      </c>
    </row>
    <row r="18" spans="1:21" ht="15" x14ac:dyDescent="0.25">
      <c r="A18" s="2">
        <v>10448</v>
      </c>
      <c r="B18" s="2" t="s">
        <v>26</v>
      </c>
      <c r="C18" s="2" t="s">
        <v>6</v>
      </c>
      <c r="D18" s="181">
        <v>10.6414023311</v>
      </c>
      <c r="E18" s="122" t="s">
        <v>50</v>
      </c>
      <c r="F18" s="119">
        <v>10.6414023311</v>
      </c>
      <c r="G18" s="122"/>
      <c r="H18" s="53"/>
      <c r="I18" s="105"/>
      <c r="J18" s="47"/>
      <c r="K18" s="132" t="s">
        <v>53</v>
      </c>
      <c r="L18" s="12">
        <v>8.1502999999999997</v>
      </c>
      <c r="M18" s="65"/>
      <c r="N18" s="7">
        <v>10.6414023311</v>
      </c>
      <c r="O18" s="148">
        <f t="shared" si="0"/>
        <v>0</v>
      </c>
      <c r="P18" s="32">
        <v>0</v>
      </c>
      <c r="Q18" s="5">
        <v>6.4663759926199997</v>
      </c>
      <c r="R18" s="5">
        <v>0</v>
      </c>
      <c r="S18" s="5">
        <v>4.1750263385400004</v>
      </c>
      <c r="T18" s="172"/>
      <c r="U18" s="21">
        <f t="shared" si="1"/>
        <v>-6.000000496442226E-11</v>
      </c>
    </row>
    <row r="19" spans="1:21" ht="15" x14ac:dyDescent="0.25">
      <c r="A19" s="2">
        <v>10458</v>
      </c>
      <c r="B19" s="2" t="s">
        <v>26</v>
      </c>
      <c r="C19" s="2" t="s">
        <v>6</v>
      </c>
      <c r="D19" s="181">
        <v>26.403226984700002</v>
      </c>
      <c r="E19" s="122" t="s">
        <v>50</v>
      </c>
      <c r="F19" s="119">
        <v>26.403226984700002</v>
      </c>
      <c r="G19" s="126"/>
      <c r="H19" s="55"/>
      <c r="I19" s="46"/>
      <c r="J19" s="58"/>
      <c r="K19" s="133"/>
      <c r="L19" s="134"/>
      <c r="M19" s="69"/>
      <c r="N19" s="7">
        <v>26.403226984700002</v>
      </c>
      <c r="O19" s="148">
        <f t="shared" ref="O19" si="2">D19-N19</f>
        <v>0</v>
      </c>
      <c r="P19" s="32">
        <v>0</v>
      </c>
      <c r="Q19" s="5">
        <v>5.0615133024299999</v>
      </c>
      <c r="R19" s="5">
        <v>21.341713682200002</v>
      </c>
      <c r="S19" s="5">
        <v>0</v>
      </c>
      <c r="T19" s="173"/>
      <c r="U19" s="21">
        <f t="shared" si="1"/>
        <v>6.999911761340627E-11</v>
      </c>
    </row>
    <row r="20" spans="1:21" ht="15" x14ac:dyDescent="0.25">
      <c r="A20" s="2">
        <v>11007</v>
      </c>
      <c r="B20" s="2" t="s">
        <v>26</v>
      </c>
      <c r="C20" s="2" t="s">
        <v>5</v>
      </c>
      <c r="D20" s="181">
        <v>2.8606688036899999</v>
      </c>
      <c r="E20" s="122" t="s">
        <v>52</v>
      </c>
      <c r="F20" s="119">
        <v>2.8606688036799999</v>
      </c>
      <c r="G20" s="122"/>
      <c r="H20" s="53"/>
      <c r="I20" s="105"/>
      <c r="J20" s="47"/>
      <c r="K20" s="132" t="s">
        <v>53</v>
      </c>
      <c r="L20" s="12">
        <v>7.5229999999999997</v>
      </c>
      <c r="M20" s="82"/>
      <c r="N20" s="7">
        <v>0</v>
      </c>
      <c r="O20" s="148">
        <f t="shared" si="0"/>
        <v>2.8606688036899999</v>
      </c>
      <c r="P20" s="32">
        <v>0</v>
      </c>
      <c r="Q20" s="5">
        <v>2.8606688036699999</v>
      </c>
      <c r="R20" s="5">
        <v>0</v>
      </c>
      <c r="S20" s="5">
        <v>0</v>
      </c>
      <c r="T20" s="172"/>
      <c r="U20" s="21">
        <f t="shared" si="1"/>
        <v>2.000000165480742E-11</v>
      </c>
    </row>
    <row r="21" spans="1:21" ht="15" x14ac:dyDescent="0.25">
      <c r="A21" s="2">
        <v>11164</v>
      </c>
      <c r="B21" s="2" t="s">
        <v>26</v>
      </c>
      <c r="C21" s="2" t="s">
        <v>4</v>
      </c>
      <c r="D21" s="181">
        <v>9.7551438384800004</v>
      </c>
      <c r="E21" s="122"/>
      <c r="F21" s="53"/>
      <c r="G21" s="122"/>
      <c r="H21" s="53"/>
      <c r="I21" s="105"/>
      <c r="J21" s="47"/>
      <c r="K21" s="132" t="s">
        <v>53</v>
      </c>
      <c r="L21" s="12">
        <v>17.680099999999999</v>
      </c>
      <c r="M21" s="69"/>
      <c r="N21" s="7">
        <v>0</v>
      </c>
      <c r="O21" s="148">
        <f t="shared" si="0"/>
        <v>9.7551438384800004</v>
      </c>
      <c r="P21" s="32">
        <v>0</v>
      </c>
      <c r="Q21" s="5">
        <v>6.7379619690799997</v>
      </c>
      <c r="R21" s="5">
        <v>0</v>
      </c>
      <c r="S21" s="5">
        <v>0.76539281748499999</v>
      </c>
      <c r="T21" s="172">
        <v>2.2999999999999998</v>
      </c>
      <c r="U21" s="21">
        <f t="shared" si="1"/>
        <v>-4.8210948084998151E-2</v>
      </c>
    </row>
    <row r="22" spans="1:21" ht="15" x14ac:dyDescent="0.25">
      <c r="A22" s="2">
        <v>11172</v>
      </c>
      <c r="B22" s="2" t="s">
        <v>26</v>
      </c>
      <c r="C22" s="2" t="s">
        <v>4</v>
      </c>
      <c r="D22" s="181">
        <v>41.171387860199999</v>
      </c>
      <c r="E22" s="122" t="s">
        <v>50</v>
      </c>
      <c r="F22" s="119">
        <v>41.171387860199999</v>
      </c>
      <c r="G22" s="122"/>
      <c r="H22" s="53"/>
      <c r="I22" s="105">
        <v>2</v>
      </c>
      <c r="J22" s="47"/>
      <c r="K22" s="132" t="s">
        <v>53</v>
      </c>
      <c r="L22" s="12">
        <v>8.7830999999999992</v>
      </c>
      <c r="M22" s="69"/>
      <c r="N22" s="7">
        <v>41.171387860099998</v>
      </c>
      <c r="O22" s="148">
        <f t="shared" si="0"/>
        <v>1.000017846308765E-10</v>
      </c>
      <c r="P22" s="32">
        <v>0</v>
      </c>
      <c r="Q22" s="5">
        <v>33.920004067500003</v>
      </c>
      <c r="R22" s="5">
        <v>0</v>
      </c>
      <c r="S22" s="5">
        <v>3.82771897691</v>
      </c>
      <c r="T22" s="172"/>
      <c r="U22" s="21">
        <f t="shared" si="1"/>
        <v>3.4236648157899978</v>
      </c>
    </row>
    <row r="23" spans="1:21" ht="15" x14ac:dyDescent="0.25">
      <c r="A23" s="2">
        <v>11173</v>
      </c>
      <c r="B23" s="2" t="s">
        <v>26</v>
      </c>
      <c r="C23" s="2" t="s">
        <v>4</v>
      </c>
      <c r="D23" s="181">
        <v>39.2071376683</v>
      </c>
      <c r="E23" s="122" t="s">
        <v>50</v>
      </c>
      <c r="F23" s="119">
        <v>39.2071376683</v>
      </c>
      <c r="G23" s="122"/>
      <c r="H23" s="53"/>
      <c r="I23" s="105"/>
      <c r="J23" s="47"/>
      <c r="K23" s="132" t="s">
        <v>53</v>
      </c>
      <c r="L23" s="12">
        <v>15.5746</v>
      </c>
      <c r="M23" s="69"/>
      <c r="N23" s="7">
        <v>35.788215875900001</v>
      </c>
      <c r="O23" s="148">
        <f t="shared" si="0"/>
        <v>3.418921792399999</v>
      </c>
      <c r="P23" s="32">
        <v>0</v>
      </c>
      <c r="Q23" s="5">
        <v>0</v>
      </c>
      <c r="R23" s="5">
        <v>33.562789554600002</v>
      </c>
      <c r="S23" s="5">
        <v>2.2268588449600002</v>
      </c>
      <c r="T23" s="172"/>
      <c r="U23" s="21">
        <f t="shared" si="1"/>
        <v>3.4174892687399989</v>
      </c>
    </row>
    <row r="24" spans="1:21" s="50" customFormat="1" x14ac:dyDescent="0.3">
      <c r="A24" s="49" t="s">
        <v>66</v>
      </c>
      <c r="B24" s="49"/>
      <c r="C24" s="49"/>
      <c r="D24" s="29">
        <f>SUM(D3:D23)</f>
        <v>344.57470329272002</v>
      </c>
      <c r="E24" s="29"/>
      <c r="F24" s="29">
        <f t="shared" ref="F24:U24" si="3">SUM(F3:F23)</f>
        <v>285.67319350888999</v>
      </c>
      <c r="G24" s="29"/>
      <c r="H24" s="29">
        <f t="shared" si="3"/>
        <v>4.5362588170200002</v>
      </c>
      <c r="I24" s="29">
        <f t="shared" si="3"/>
        <v>13.100000000000001</v>
      </c>
      <c r="J24" s="29">
        <f t="shared" si="3"/>
        <v>12.6</v>
      </c>
      <c r="K24" s="29"/>
      <c r="L24" s="29">
        <f t="shared" si="3"/>
        <v>81.9208</v>
      </c>
      <c r="M24" s="29">
        <f t="shared" si="3"/>
        <v>36.399999999999991</v>
      </c>
      <c r="N24" s="29">
        <f t="shared" si="3"/>
        <v>273.69486378595997</v>
      </c>
      <c r="O24" s="29">
        <f t="shared" si="3"/>
        <v>70.879839506760007</v>
      </c>
      <c r="P24" s="29">
        <f t="shared" si="3"/>
        <v>12.01515883814</v>
      </c>
      <c r="Q24" s="29">
        <f t="shared" si="3"/>
        <v>115.0854745678465</v>
      </c>
      <c r="R24" s="29">
        <f t="shared" si="3"/>
        <v>109.41103693003198</v>
      </c>
      <c r="S24" s="29">
        <f t="shared" si="3"/>
        <v>90.883499136574983</v>
      </c>
      <c r="T24" s="29">
        <f t="shared" si="3"/>
        <v>5.1999999999999993</v>
      </c>
      <c r="U24" s="29">
        <f t="shared" si="3"/>
        <v>23.994692658266523</v>
      </c>
    </row>
    <row r="25" spans="1:21" s="169" customFormat="1" ht="28.8" x14ac:dyDescent="0.3">
      <c r="A25" s="2"/>
      <c r="B25" s="2"/>
      <c r="C25" s="2"/>
      <c r="D25" s="108"/>
      <c r="E25" s="122"/>
      <c r="F25" s="119"/>
      <c r="G25" s="122"/>
      <c r="H25" s="53"/>
      <c r="I25" s="105"/>
      <c r="J25" s="47"/>
      <c r="K25" s="132"/>
      <c r="L25" s="12"/>
      <c r="M25" s="69"/>
      <c r="N25" s="7"/>
      <c r="O25" s="148"/>
      <c r="P25" s="32"/>
      <c r="Q25" s="236" t="s">
        <v>17</v>
      </c>
      <c r="R25" s="237"/>
      <c r="S25" s="237"/>
      <c r="T25" s="170" t="s">
        <v>18</v>
      </c>
      <c r="U25" s="117"/>
    </row>
    <row r="26" spans="1:21" s="169" customFormat="1" ht="28.8" x14ac:dyDescent="0.3">
      <c r="A26" s="2"/>
      <c r="B26" s="2"/>
      <c r="C26" s="2"/>
      <c r="D26" s="108"/>
      <c r="E26" s="122"/>
      <c r="F26" s="119"/>
      <c r="G26" s="122"/>
      <c r="H26" s="53"/>
      <c r="I26" s="105"/>
      <c r="J26" s="47"/>
      <c r="K26" s="132"/>
      <c r="L26" s="12"/>
      <c r="M26" s="69"/>
      <c r="N26" s="7"/>
      <c r="O26" s="148"/>
      <c r="P26" s="32"/>
      <c r="Q26" s="8" t="s">
        <v>19</v>
      </c>
      <c r="R26" s="8" t="s">
        <v>20</v>
      </c>
      <c r="S26" s="8" t="s">
        <v>21</v>
      </c>
      <c r="T26" s="171" t="s">
        <v>22</v>
      </c>
      <c r="U26" s="40" t="s">
        <v>23</v>
      </c>
    </row>
    <row r="27" spans="1:21" x14ac:dyDescent="0.3">
      <c r="A27" s="2">
        <v>11533</v>
      </c>
      <c r="B27" s="2" t="s">
        <v>2</v>
      </c>
      <c r="C27" s="2" t="s">
        <v>3</v>
      </c>
      <c r="D27" s="108">
        <v>55.010946715499998</v>
      </c>
      <c r="E27" s="122" t="s">
        <v>51</v>
      </c>
      <c r="F27" s="119">
        <v>55.010946715499998</v>
      </c>
      <c r="G27" s="126"/>
      <c r="H27" s="55"/>
      <c r="I27" s="105"/>
      <c r="J27" s="47"/>
      <c r="K27" s="133"/>
      <c r="L27" s="134"/>
      <c r="M27" s="65"/>
      <c r="N27" s="7">
        <v>0</v>
      </c>
      <c r="O27" s="148">
        <f t="shared" si="0"/>
        <v>55.010946715499998</v>
      </c>
      <c r="P27" s="32">
        <v>0</v>
      </c>
      <c r="Q27" s="5">
        <v>14.455351779300001</v>
      </c>
      <c r="R27" s="5">
        <v>22.315310563299999</v>
      </c>
      <c r="S27" s="5">
        <v>16.413485578700001</v>
      </c>
      <c r="U27" s="168">
        <f>D27-(Q27+R27+S27)</f>
        <v>1.8267987942000019</v>
      </c>
    </row>
    <row r="28" spans="1:21" x14ac:dyDescent="0.3">
      <c r="A28" s="2">
        <v>11541</v>
      </c>
      <c r="B28" s="2" t="s">
        <v>2</v>
      </c>
      <c r="C28" s="2" t="s">
        <v>3</v>
      </c>
      <c r="D28" s="108">
        <v>3.52156054761</v>
      </c>
      <c r="E28" s="122" t="s">
        <v>59</v>
      </c>
      <c r="F28" s="119">
        <v>3.52156054761</v>
      </c>
      <c r="G28" s="122"/>
      <c r="H28" s="53"/>
      <c r="I28" s="105"/>
      <c r="J28" s="47"/>
      <c r="K28" s="133"/>
      <c r="L28" s="134"/>
      <c r="M28" s="69"/>
      <c r="N28" s="7">
        <v>0</v>
      </c>
      <c r="O28" s="148">
        <f t="shared" si="0"/>
        <v>3.52156054761</v>
      </c>
      <c r="P28" s="32">
        <v>3.52156054761</v>
      </c>
      <c r="Q28" s="5">
        <v>0</v>
      </c>
      <c r="R28" s="5">
        <v>0</v>
      </c>
      <c r="S28" s="5">
        <v>3.2794077819199998</v>
      </c>
      <c r="T28" s="172"/>
      <c r="U28" s="168">
        <f t="shared" ref="U28:U91" si="4">D28-(Q28+R28+S28)</f>
        <v>0.24215276569000022</v>
      </c>
    </row>
    <row r="29" spans="1:21" x14ac:dyDescent="0.3">
      <c r="A29" s="2">
        <v>11542</v>
      </c>
      <c r="B29" s="2" t="s">
        <v>2</v>
      </c>
      <c r="C29" s="2" t="s">
        <v>3</v>
      </c>
      <c r="D29" s="108">
        <v>3.65063156628</v>
      </c>
      <c r="E29" s="122" t="s">
        <v>59</v>
      </c>
      <c r="F29" s="119">
        <v>3.65063156629</v>
      </c>
      <c r="G29" s="126"/>
      <c r="H29" s="55"/>
      <c r="I29" s="105"/>
      <c r="J29" s="47"/>
      <c r="K29" s="133"/>
      <c r="L29" s="134"/>
      <c r="M29" s="69"/>
      <c r="N29" s="7">
        <v>0</v>
      </c>
      <c r="O29" s="148">
        <f t="shared" si="0"/>
        <v>3.65063156628</v>
      </c>
      <c r="P29" s="32">
        <v>3.65063156629</v>
      </c>
      <c r="Q29" s="5">
        <v>1.15587042782</v>
      </c>
      <c r="R29" s="5">
        <v>0</v>
      </c>
      <c r="S29" s="5">
        <v>0</v>
      </c>
      <c r="T29" s="172"/>
      <c r="U29" s="168">
        <f t="shared" si="4"/>
        <v>2.4947611384599999</v>
      </c>
    </row>
    <row r="30" spans="1:21" x14ac:dyDescent="0.3">
      <c r="A30" s="2">
        <v>11543</v>
      </c>
      <c r="B30" s="2" t="s">
        <v>2</v>
      </c>
      <c r="C30" s="2" t="s">
        <v>3</v>
      </c>
      <c r="D30" s="108">
        <v>15.810652876100001</v>
      </c>
      <c r="E30" s="122" t="s">
        <v>59</v>
      </c>
      <c r="F30" s="119">
        <v>15.810652876100001</v>
      </c>
      <c r="G30" s="126"/>
      <c r="H30" s="55"/>
      <c r="I30" s="105"/>
      <c r="J30" s="47"/>
      <c r="K30" s="133"/>
      <c r="L30" s="134"/>
      <c r="M30" s="69"/>
      <c r="N30" s="7">
        <v>1.3821236297699999</v>
      </c>
      <c r="O30" s="148">
        <f t="shared" si="0"/>
        <v>14.428529246330001</v>
      </c>
      <c r="P30" s="32">
        <v>15.810652876100001</v>
      </c>
      <c r="Q30" s="5">
        <v>1.5182778512499999</v>
      </c>
      <c r="R30" s="5">
        <v>0</v>
      </c>
      <c r="S30" s="5">
        <v>11.8445448113</v>
      </c>
      <c r="T30" s="172"/>
      <c r="U30" s="168">
        <f t="shared" si="4"/>
        <v>2.4478302135500005</v>
      </c>
    </row>
    <row r="31" spans="1:21" x14ac:dyDescent="0.3">
      <c r="A31" s="2">
        <v>11545</v>
      </c>
      <c r="B31" s="2" t="s">
        <v>2</v>
      </c>
      <c r="C31" s="2" t="s">
        <v>3</v>
      </c>
      <c r="D31" s="108">
        <v>47.2066312567</v>
      </c>
      <c r="E31" s="122" t="s">
        <v>59</v>
      </c>
      <c r="F31" s="119">
        <v>47.2066312567</v>
      </c>
      <c r="G31" s="126"/>
      <c r="H31" s="55"/>
      <c r="I31" s="105">
        <v>1.3</v>
      </c>
      <c r="J31" s="47"/>
      <c r="K31" s="130"/>
      <c r="L31" s="134"/>
      <c r="M31" s="69"/>
      <c r="N31" s="7">
        <v>24.660017673500001</v>
      </c>
      <c r="O31" s="148">
        <f t="shared" si="0"/>
        <v>22.546613583199999</v>
      </c>
      <c r="P31" s="32">
        <v>0</v>
      </c>
      <c r="Q31" s="5">
        <v>5.8775870985400003</v>
      </c>
      <c r="R31" s="5">
        <v>31.5091960769</v>
      </c>
      <c r="S31" s="5">
        <v>4.2131815104100001</v>
      </c>
      <c r="T31" s="172"/>
      <c r="U31" s="168">
        <f t="shared" si="4"/>
        <v>5.6066665708499954</v>
      </c>
    </row>
    <row r="32" spans="1:21" x14ac:dyDescent="0.3">
      <c r="A32" s="2">
        <v>11546</v>
      </c>
      <c r="B32" s="2" t="s">
        <v>2</v>
      </c>
      <c r="C32" s="2" t="s">
        <v>3</v>
      </c>
      <c r="D32" s="108">
        <v>9.6705334539199992</v>
      </c>
      <c r="E32" s="122"/>
      <c r="F32" s="53"/>
      <c r="G32" s="126"/>
      <c r="H32" s="55"/>
      <c r="I32" s="105"/>
      <c r="J32" s="47"/>
      <c r="K32" s="133"/>
      <c r="L32" s="134"/>
      <c r="M32" s="69"/>
      <c r="N32" s="7">
        <v>0</v>
      </c>
      <c r="O32" s="148">
        <f t="shared" si="0"/>
        <v>9.6705334539199992</v>
      </c>
      <c r="P32" s="32">
        <v>0</v>
      </c>
      <c r="Q32" s="5">
        <v>7.5597780443199998</v>
      </c>
      <c r="R32" s="5">
        <v>1.0835902979100001</v>
      </c>
      <c r="S32" s="5">
        <v>1.0271651117</v>
      </c>
      <c r="T32" s="172"/>
      <c r="U32" s="168">
        <f t="shared" si="4"/>
        <v>-1.000088900582341E-11</v>
      </c>
    </row>
    <row r="33" spans="1:237" x14ac:dyDescent="0.3">
      <c r="A33" s="2">
        <v>11547</v>
      </c>
      <c r="B33" s="2" t="s">
        <v>2</v>
      </c>
      <c r="C33" s="2" t="s">
        <v>3</v>
      </c>
      <c r="D33" s="108">
        <v>6.39912234129</v>
      </c>
      <c r="E33" s="122"/>
      <c r="F33" s="53"/>
      <c r="G33" s="123"/>
      <c r="H33" s="54"/>
      <c r="I33" s="105"/>
      <c r="J33" s="47"/>
      <c r="K33" s="133"/>
      <c r="L33" s="134"/>
      <c r="M33" s="69"/>
      <c r="N33" s="7">
        <v>0</v>
      </c>
      <c r="O33" s="148">
        <f t="shared" si="0"/>
        <v>6.39912234129</v>
      </c>
      <c r="P33" s="32">
        <v>6.39912234129</v>
      </c>
      <c r="Q33" s="5">
        <v>0</v>
      </c>
      <c r="R33" s="5">
        <v>0</v>
      </c>
      <c r="S33" s="5">
        <v>1.5614895449299999</v>
      </c>
      <c r="T33" s="172"/>
      <c r="U33" s="168">
        <f t="shared" si="4"/>
        <v>4.8376327963600003</v>
      </c>
    </row>
    <row r="34" spans="1:237" x14ac:dyDescent="0.3">
      <c r="A34" s="2">
        <v>11548</v>
      </c>
      <c r="B34" s="2" t="s">
        <v>2</v>
      </c>
      <c r="C34" s="2" t="s">
        <v>3</v>
      </c>
      <c r="D34" s="108">
        <v>8.1503299206400008</v>
      </c>
      <c r="E34" s="122"/>
      <c r="F34" s="53"/>
      <c r="I34" s="105"/>
      <c r="J34" s="47"/>
      <c r="K34" s="133"/>
      <c r="L34" s="134"/>
      <c r="M34" s="69"/>
      <c r="N34" s="7">
        <v>0</v>
      </c>
      <c r="O34" s="148">
        <f t="shared" si="0"/>
        <v>8.1503299206400008</v>
      </c>
      <c r="P34" s="32">
        <v>0</v>
      </c>
      <c r="Q34" s="5">
        <v>4.1900820959800003</v>
      </c>
      <c r="R34" s="5">
        <v>3.0770176146099999</v>
      </c>
      <c r="S34" s="5">
        <v>0.88323021005900004</v>
      </c>
      <c r="T34" s="172"/>
      <c r="U34" s="168">
        <f t="shared" si="4"/>
        <v>-8.9990237484016689E-12</v>
      </c>
    </row>
    <row r="35" spans="1:237" x14ac:dyDescent="0.3">
      <c r="A35" s="2">
        <v>11549</v>
      </c>
      <c r="B35" s="2" t="s">
        <v>2</v>
      </c>
      <c r="C35" s="2" t="s">
        <v>3</v>
      </c>
      <c r="D35" s="108">
        <v>7.5230465201800003</v>
      </c>
      <c r="E35" s="123"/>
      <c r="F35" s="54"/>
      <c r="G35" s="123"/>
      <c r="H35" s="54"/>
      <c r="I35" s="105"/>
      <c r="J35" s="47"/>
      <c r="K35" s="130"/>
      <c r="L35" s="134"/>
      <c r="M35" s="69"/>
      <c r="N35" s="7">
        <v>0</v>
      </c>
      <c r="O35" s="148">
        <f t="shared" si="0"/>
        <v>7.5230465201800003</v>
      </c>
      <c r="P35" s="32">
        <v>7.5230465201700003</v>
      </c>
      <c r="Q35" s="5">
        <v>6.2277742059800003</v>
      </c>
      <c r="R35" s="5">
        <v>0.26806893668100001</v>
      </c>
      <c r="S35" s="5">
        <v>1.02720337751</v>
      </c>
      <c r="T35" s="172"/>
      <c r="U35" s="168">
        <f t="shared" si="4"/>
        <v>8.999911926821369E-12</v>
      </c>
    </row>
    <row r="36" spans="1:237" x14ac:dyDescent="0.3">
      <c r="A36" s="2">
        <v>11550</v>
      </c>
      <c r="B36" s="2" t="s">
        <v>2</v>
      </c>
      <c r="C36" s="2" t="s">
        <v>3</v>
      </c>
      <c r="D36" s="108">
        <v>17.680142887199999</v>
      </c>
      <c r="E36" s="123"/>
      <c r="F36" s="54"/>
      <c r="G36" s="126"/>
      <c r="H36" s="55"/>
      <c r="I36" s="105"/>
      <c r="J36" s="47"/>
      <c r="K36" s="130"/>
      <c r="L36" s="134"/>
      <c r="M36" s="69"/>
      <c r="N36" s="7">
        <v>0</v>
      </c>
      <c r="O36" s="148">
        <f t="shared" si="0"/>
        <v>17.680142887199999</v>
      </c>
      <c r="P36" s="32">
        <v>7.4990613313299995E-2</v>
      </c>
      <c r="Q36" s="5">
        <v>0</v>
      </c>
      <c r="R36" s="5">
        <v>15.148707574499999</v>
      </c>
      <c r="S36" s="5">
        <v>0</v>
      </c>
      <c r="T36" s="172"/>
      <c r="U36" s="168">
        <f t="shared" si="4"/>
        <v>2.5314353126999993</v>
      </c>
    </row>
    <row r="37" spans="1:237" x14ac:dyDescent="0.3">
      <c r="A37" s="2">
        <v>11551</v>
      </c>
      <c r="B37" s="2" t="s">
        <v>2</v>
      </c>
      <c r="C37" s="2" t="s">
        <v>3</v>
      </c>
      <c r="D37" s="108">
        <v>8.7831296854299996</v>
      </c>
      <c r="E37" s="123"/>
      <c r="F37" s="54"/>
      <c r="G37" s="126"/>
      <c r="H37" s="55"/>
      <c r="I37" s="105"/>
      <c r="J37" s="47"/>
      <c r="K37" s="130"/>
      <c r="L37" s="134"/>
      <c r="M37" s="69"/>
      <c r="N37" s="7">
        <v>0</v>
      </c>
      <c r="O37" s="148">
        <f t="shared" si="0"/>
        <v>8.7831296854299996</v>
      </c>
      <c r="P37" s="32">
        <v>8.7831296854299996</v>
      </c>
      <c r="Q37" s="5">
        <v>0</v>
      </c>
      <c r="R37" s="5">
        <v>0</v>
      </c>
      <c r="S37" s="5">
        <v>1.5085309443099999</v>
      </c>
      <c r="T37" s="172"/>
      <c r="U37" s="168">
        <f t="shared" si="4"/>
        <v>7.2745987411200002</v>
      </c>
    </row>
    <row r="38" spans="1:237" x14ac:dyDescent="0.3">
      <c r="A38" s="2">
        <v>11552</v>
      </c>
      <c r="B38" s="2" t="s">
        <v>2</v>
      </c>
      <c r="C38" s="2" t="s">
        <v>3</v>
      </c>
      <c r="D38" s="108">
        <v>15.5746279233</v>
      </c>
      <c r="E38" s="123"/>
      <c r="F38" s="54"/>
      <c r="G38" s="126"/>
      <c r="H38" s="55"/>
      <c r="I38" s="105"/>
      <c r="J38" s="47"/>
      <c r="K38" s="130"/>
      <c r="L38" s="134"/>
      <c r="M38" s="69"/>
      <c r="N38" s="7">
        <v>0</v>
      </c>
      <c r="O38" s="148">
        <f t="shared" si="0"/>
        <v>15.5746279233</v>
      </c>
      <c r="P38" s="32">
        <v>1.1025537679799999</v>
      </c>
      <c r="Q38" s="5">
        <v>0</v>
      </c>
      <c r="R38" s="5">
        <v>6.3951957871199996</v>
      </c>
      <c r="S38" s="5">
        <v>8.7785716410799992</v>
      </c>
      <c r="T38" s="172"/>
      <c r="U38" s="168">
        <f t="shared" si="4"/>
        <v>0.40086049510000166</v>
      </c>
    </row>
    <row r="39" spans="1:237" x14ac:dyDescent="0.3">
      <c r="A39" s="2">
        <v>11555</v>
      </c>
      <c r="B39" s="2" t="s">
        <v>2</v>
      </c>
      <c r="C39" s="2" t="s">
        <v>3</v>
      </c>
      <c r="D39" s="108">
        <v>1.3094364226199999</v>
      </c>
      <c r="E39" s="123"/>
      <c r="F39" s="54"/>
      <c r="G39" s="126"/>
      <c r="H39" s="55"/>
      <c r="I39" s="105"/>
      <c r="J39" s="47"/>
      <c r="K39" s="132" t="s">
        <v>53</v>
      </c>
      <c r="L39" s="12">
        <v>1.3093999999999999</v>
      </c>
      <c r="M39" s="82"/>
      <c r="N39" s="7">
        <v>0</v>
      </c>
      <c r="O39" s="148">
        <f t="shared" si="0"/>
        <v>1.3094364226199999</v>
      </c>
      <c r="P39" s="32">
        <v>1.3094364226199999</v>
      </c>
      <c r="Q39" s="5">
        <v>1.3094364226199999</v>
      </c>
      <c r="R39" s="5">
        <v>0</v>
      </c>
      <c r="S39" s="5">
        <v>0</v>
      </c>
      <c r="T39" s="172"/>
      <c r="U39" s="168">
        <f t="shared" si="4"/>
        <v>0</v>
      </c>
    </row>
    <row r="40" spans="1:237" x14ac:dyDescent="0.3">
      <c r="A40" s="2">
        <v>11556</v>
      </c>
      <c r="B40" s="2" t="s">
        <v>2</v>
      </c>
      <c r="C40" s="2" t="s">
        <v>3</v>
      </c>
      <c r="D40" s="108">
        <v>18.1707492671</v>
      </c>
      <c r="E40" s="123"/>
      <c r="F40" s="54"/>
      <c r="G40" s="123"/>
      <c r="H40" s="54"/>
      <c r="I40" s="105"/>
      <c r="J40" s="47"/>
      <c r="K40" s="132" t="s">
        <v>53</v>
      </c>
      <c r="L40" s="12">
        <v>18.1707</v>
      </c>
      <c r="M40" s="67"/>
      <c r="N40" s="7">
        <v>0</v>
      </c>
      <c r="O40" s="148">
        <f t="shared" si="0"/>
        <v>18.1707492671</v>
      </c>
      <c r="P40" s="32">
        <v>18.1707492671</v>
      </c>
      <c r="Q40" s="5">
        <v>1.3331357129000001</v>
      </c>
      <c r="R40" s="5">
        <v>0</v>
      </c>
      <c r="S40" s="5">
        <v>8.2769199319600002</v>
      </c>
      <c r="T40" s="172"/>
      <c r="U40" s="168">
        <f t="shared" si="4"/>
        <v>8.5606936222399987</v>
      </c>
    </row>
    <row r="41" spans="1:237" x14ac:dyDescent="0.3">
      <c r="A41" s="2">
        <v>11557</v>
      </c>
      <c r="B41" s="2" t="s">
        <v>2</v>
      </c>
      <c r="C41" s="2" t="s">
        <v>3</v>
      </c>
      <c r="D41" s="108">
        <v>45.312366610200002</v>
      </c>
      <c r="E41" s="122"/>
      <c r="F41" s="53"/>
      <c r="G41" s="126"/>
      <c r="H41" s="55"/>
      <c r="I41" s="105"/>
      <c r="J41" s="47"/>
      <c r="K41" s="132" t="s">
        <v>53</v>
      </c>
      <c r="L41" s="12">
        <v>45.312399999999997</v>
      </c>
      <c r="M41" s="82"/>
      <c r="N41" s="7">
        <v>0</v>
      </c>
      <c r="O41" s="148">
        <f t="shared" si="0"/>
        <v>45.312366610200002</v>
      </c>
      <c r="P41" s="32">
        <v>0</v>
      </c>
      <c r="Q41" s="5">
        <v>0</v>
      </c>
      <c r="R41" s="5">
        <v>0</v>
      </c>
      <c r="S41" s="5">
        <v>0</v>
      </c>
      <c r="T41" s="172"/>
      <c r="U41" s="21">
        <f t="shared" si="4"/>
        <v>45.312366610200002</v>
      </c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  <c r="BF41" s="30"/>
      <c r="BG41" s="30"/>
      <c r="BH41" s="30"/>
      <c r="BI41" s="30"/>
      <c r="BJ41" s="30"/>
      <c r="BK41" s="30"/>
      <c r="BL41" s="30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  <c r="CG41" s="30"/>
      <c r="CH41" s="30"/>
      <c r="CI41" s="30"/>
      <c r="CJ41" s="30"/>
      <c r="CK41" s="30"/>
      <c r="CL41" s="30"/>
      <c r="CM41" s="30"/>
      <c r="CN41" s="30"/>
      <c r="CO41" s="30"/>
      <c r="CP41" s="30"/>
      <c r="CQ41" s="30"/>
      <c r="CR41" s="30"/>
      <c r="CS41" s="30"/>
      <c r="CT41" s="30"/>
      <c r="CU41" s="30"/>
      <c r="CV41" s="30"/>
      <c r="CW41" s="30"/>
      <c r="CX41" s="30"/>
      <c r="CY41" s="30"/>
      <c r="CZ41" s="30"/>
      <c r="DA41" s="30"/>
      <c r="DB41" s="30"/>
      <c r="DC41" s="30"/>
      <c r="DD41" s="30"/>
      <c r="DE41" s="30"/>
      <c r="DF41" s="30"/>
      <c r="DG41" s="30"/>
      <c r="DH41" s="30"/>
      <c r="DI41" s="30"/>
      <c r="DJ41" s="30"/>
      <c r="DK41" s="30"/>
      <c r="DL41" s="30"/>
      <c r="DM41" s="30"/>
      <c r="DN41" s="30"/>
      <c r="DO41" s="30"/>
      <c r="DP41" s="30"/>
      <c r="DQ41" s="30"/>
      <c r="DR41" s="30"/>
      <c r="DS41" s="30"/>
      <c r="DT41" s="30"/>
      <c r="DU41" s="30"/>
      <c r="DV41" s="30"/>
      <c r="DW41" s="30"/>
      <c r="DX41" s="30"/>
      <c r="DY41" s="30"/>
      <c r="DZ41" s="30"/>
      <c r="EA41" s="30"/>
      <c r="EB41" s="30"/>
      <c r="EC41" s="30"/>
      <c r="ED41" s="30"/>
      <c r="EE41" s="30"/>
      <c r="EF41" s="30"/>
      <c r="EG41" s="30"/>
      <c r="EH41" s="30"/>
      <c r="EI41" s="30"/>
      <c r="EJ41" s="30"/>
      <c r="EK41" s="30"/>
      <c r="EL41" s="30"/>
      <c r="EM41" s="30"/>
      <c r="EN41" s="30"/>
      <c r="EO41" s="30"/>
      <c r="EP41" s="30"/>
      <c r="EQ41" s="30"/>
      <c r="ER41" s="30"/>
      <c r="ES41" s="30"/>
      <c r="ET41" s="30"/>
      <c r="EU41" s="30"/>
      <c r="EV41" s="30"/>
      <c r="EW41" s="30"/>
      <c r="EX41" s="30"/>
      <c r="EY41" s="30"/>
      <c r="EZ41" s="30"/>
      <c r="FA41" s="30"/>
      <c r="FB41" s="30"/>
      <c r="FC41" s="30"/>
      <c r="FD41" s="30"/>
      <c r="FE41" s="30"/>
      <c r="FF41" s="30"/>
      <c r="FG41" s="30"/>
      <c r="FH41" s="30"/>
      <c r="FI41" s="30"/>
      <c r="FJ41" s="30"/>
      <c r="FK41" s="30"/>
      <c r="FL41" s="30"/>
      <c r="FM41" s="30"/>
      <c r="FN41" s="30"/>
      <c r="FO41" s="30"/>
      <c r="FP41" s="30"/>
      <c r="FQ41" s="30"/>
      <c r="FR41" s="30"/>
      <c r="FS41" s="30"/>
      <c r="FT41" s="30"/>
      <c r="FU41" s="30"/>
      <c r="FV41" s="30"/>
      <c r="FW41" s="30"/>
      <c r="FX41" s="30"/>
      <c r="FY41" s="30"/>
      <c r="FZ41" s="30"/>
      <c r="GA41" s="30"/>
      <c r="GB41" s="30"/>
      <c r="GC41" s="30"/>
      <c r="GD41" s="30"/>
      <c r="GE41" s="30"/>
      <c r="GF41" s="30"/>
      <c r="GG41" s="30"/>
      <c r="GH41" s="30"/>
      <c r="GI41" s="30"/>
      <c r="GJ41" s="30"/>
      <c r="GK41" s="30"/>
      <c r="GL41" s="30"/>
      <c r="GM41" s="30"/>
      <c r="GN41" s="30"/>
      <c r="GO41" s="30"/>
      <c r="GP41" s="30"/>
      <c r="GQ41" s="30"/>
      <c r="GR41" s="30"/>
      <c r="GS41" s="30"/>
      <c r="GT41" s="30"/>
      <c r="GU41" s="30"/>
      <c r="GV41" s="30"/>
      <c r="GW41" s="30"/>
      <c r="GX41" s="30"/>
      <c r="GY41" s="30"/>
      <c r="GZ41" s="30"/>
      <c r="HA41" s="30"/>
      <c r="HB41" s="30"/>
      <c r="HC41" s="30"/>
      <c r="HD41" s="30"/>
      <c r="HE41" s="30"/>
      <c r="HF41" s="30"/>
      <c r="HG41" s="30"/>
      <c r="HH41" s="30"/>
      <c r="HI41" s="30"/>
      <c r="HJ41" s="30"/>
      <c r="HK41" s="30"/>
      <c r="HL41" s="30"/>
      <c r="HM41" s="30"/>
      <c r="HN41" s="30"/>
      <c r="HO41" s="30"/>
      <c r="HP41" s="30"/>
      <c r="HQ41" s="30"/>
      <c r="HR41" s="30"/>
      <c r="HS41" s="30"/>
      <c r="HT41" s="30"/>
      <c r="HU41" s="30"/>
      <c r="HV41" s="30"/>
      <c r="HW41" s="30"/>
      <c r="HX41" s="30"/>
      <c r="HY41" s="30"/>
      <c r="HZ41" s="30"/>
      <c r="IA41" s="30"/>
      <c r="IB41" s="30"/>
    </row>
    <row r="42" spans="1:237" x14ac:dyDescent="0.3">
      <c r="A42" s="2">
        <v>11561</v>
      </c>
      <c r="B42" s="2" t="s">
        <v>2</v>
      </c>
      <c r="C42" s="2" t="s">
        <v>3</v>
      </c>
      <c r="D42" s="108">
        <v>14.139433525399999</v>
      </c>
      <c r="E42" s="122" t="s">
        <v>40</v>
      </c>
      <c r="F42" s="119">
        <v>14.139433525299999</v>
      </c>
      <c r="I42" s="105"/>
      <c r="J42" s="47"/>
      <c r="K42" s="130"/>
      <c r="L42" s="131"/>
      <c r="M42" s="67"/>
      <c r="N42" s="7">
        <v>0</v>
      </c>
      <c r="O42" s="148">
        <f t="shared" si="0"/>
        <v>14.139433525399999</v>
      </c>
      <c r="P42" s="32">
        <v>0</v>
      </c>
      <c r="Q42" s="5">
        <v>12.9212426752</v>
      </c>
      <c r="R42" s="5">
        <v>0</v>
      </c>
      <c r="S42" s="5">
        <v>0</v>
      </c>
      <c r="T42" s="172"/>
      <c r="U42" s="21">
        <f t="shared" si="4"/>
        <v>1.2181908501999992</v>
      </c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  <c r="BF42" s="30"/>
      <c r="BG42" s="30"/>
      <c r="BH42" s="30"/>
      <c r="BI42" s="30"/>
      <c r="BJ42" s="30"/>
      <c r="BK42" s="30"/>
      <c r="BL42" s="30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  <c r="CG42" s="30"/>
      <c r="CH42" s="30"/>
      <c r="CI42" s="30"/>
      <c r="CJ42" s="30"/>
      <c r="CK42" s="30"/>
      <c r="CL42" s="30"/>
      <c r="CM42" s="30"/>
      <c r="CN42" s="30"/>
      <c r="CO42" s="30"/>
      <c r="CP42" s="30"/>
      <c r="CQ42" s="30"/>
      <c r="CR42" s="30"/>
      <c r="CS42" s="30"/>
      <c r="CT42" s="30"/>
      <c r="CU42" s="30"/>
      <c r="CV42" s="30"/>
      <c r="CW42" s="30"/>
      <c r="CX42" s="30"/>
      <c r="CY42" s="30"/>
      <c r="CZ42" s="30"/>
      <c r="DA42" s="30"/>
      <c r="DB42" s="30"/>
      <c r="DC42" s="30"/>
      <c r="DD42" s="30"/>
      <c r="DE42" s="30"/>
      <c r="DF42" s="30"/>
      <c r="DG42" s="30"/>
      <c r="DH42" s="30"/>
      <c r="DI42" s="30"/>
      <c r="DJ42" s="30"/>
      <c r="DK42" s="30"/>
      <c r="DL42" s="30"/>
      <c r="DM42" s="30"/>
      <c r="DN42" s="30"/>
      <c r="DO42" s="30"/>
      <c r="DP42" s="30"/>
      <c r="DQ42" s="30"/>
      <c r="DR42" s="30"/>
      <c r="DS42" s="30"/>
      <c r="DT42" s="30"/>
      <c r="DU42" s="30"/>
      <c r="DV42" s="30"/>
      <c r="DW42" s="30"/>
      <c r="DX42" s="30"/>
      <c r="DY42" s="30"/>
      <c r="DZ42" s="30"/>
      <c r="EA42" s="30"/>
      <c r="EB42" s="30"/>
      <c r="EC42" s="30"/>
      <c r="ED42" s="30"/>
      <c r="EE42" s="30"/>
      <c r="EF42" s="30"/>
      <c r="EG42" s="30"/>
      <c r="EH42" s="30"/>
      <c r="EI42" s="30"/>
      <c r="EJ42" s="30"/>
      <c r="EK42" s="30"/>
      <c r="EL42" s="30"/>
      <c r="EM42" s="30"/>
      <c r="EN42" s="30"/>
      <c r="EO42" s="30"/>
      <c r="EP42" s="30"/>
      <c r="EQ42" s="30"/>
      <c r="ER42" s="30"/>
      <c r="ES42" s="30"/>
      <c r="ET42" s="30"/>
      <c r="EU42" s="30"/>
      <c r="EV42" s="30"/>
      <c r="EW42" s="30"/>
      <c r="EX42" s="30"/>
      <c r="EY42" s="30"/>
      <c r="EZ42" s="30"/>
      <c r="FA42" s="30"/>
      <c r="FB42" s="30"/>
      <c r="FC42" s="30"/>
      <c r="FD42" s="30"/>
      <c r="FE42" s="30"/>
      <c r="FF42" s="30"/>
      <c r="FG42" s="30"/>
      <c r="FH42" s="30"/>
      <c r="FI42" s="30"/>
      <c r="FJ42" s="30"/>
      <c r="FK42" s="30"/>
      <c r="FL42" s="30"/>
      <c r="FM42" s="30"/>
      <c r="FN42" s="30"/>
      <c r="FO42" s="30"/>
      <c r="FP42" s="30"/>
      <c r="FQ42" s="30"/>
      <c r="FR42" s="30"/>
      <c r="FS42" s="30"/>
      <c r="FT42" s="30"/>
      <c r="FU42" s="30"/>
      <c r="FV42" s="30"/>
      <c r="FW42" s="30"/>
      <c r="FX42" s="30"/>
      <c r="FY42" s="30"/>
      <c r="FZ42" s="30"/>
      <c r="GA42" s="30"/>
      <c r="GB42" s="30"/>
      <c r="GC42" s="30"/>
      <c r="GD42" s="30"/>
      <c r="GE42" s="30"/>
      <c r="GF42" s="30"/>
      <c r="GG42" s="30"/>
      <c r="GH42" s="30"/>
      <c r="GI42" s="30"/>
      <c r="GJ42" s="30"/>
      <c r="GK42" s="30"/>
      <c r="GL42" s="30"/>
      <c r="GM42" s="30"/>
      <c r="GN42" s="30"/>
      <c r="GO42" s="30"/>
      <c r="GP42" s="30"/>
      <c r="GQ42" s="30"/>
      <c r="GR42" s="30"/>
      <c r="GS42" s="30"/>
      <c r="GT42" s="30"/>
      <c r="GU42" s="30"/>
      <c r="GV42" s="30"/>
      <c r="GW42" s="30"/>
      <c r="GX42" s="30"/>
      <c r="GY42" s="30"/>
      <c r="GZ42" s="30"/>
      <c r="HA42" s="30"/>
      <c r="HB42" s="30"/>
      <c r="HC42" s="30"/>
      <c r="HD42" s="30"/>
      <c r="HE42" s="30"/>
      <c r="HF42" s="30"/>
      <c r="HG42" s="30"/>
      <c r="HH42" s="30"/>
      <c r="HI42" s="30"/>
      <c r="HJ42" s="30"/>
      <c r="HK42" s="30"/>
      <c r="HL42" s="30"/>
      <c r="HM42" s="30"/>
      <c r="HN42" s="30"/>
      <c r="HO42" s="30"/>
      <c r="HP42" s="30"/>
      <c r="HQ42" s="30"/>
      <c r="HR42" s="30"/>
      <c r="HS42" s="30"/>
      <c r="HT42" s="30"/>
      <c r="HU42" s="30"/>
      <c r="HV42" s="30"/>
      <c r="HW42" s="30"/>
      <c r="HX42" s="30"/>
      <c r="HY42" s="30"/>
      <c r="HZ42" s="30"/>
      <c r="IA42" s="30"/>
      <c r="IB42" s="30"/>
    </row>
    <row r="43" spans="1:237" x14ac:dyDescent="0.3">
      <c r="A43" s="2">
        <v>11562</v>
      </c>
      <c r="B43" s="2" t="s">
        <v>2</v>
      </c>
      <c r="C43" s="2" t="s">
        <v>3</v>
      </c>
      <c r="D43" s="108">
        <v>57.754336778899997</v>
      </c>
      <c r="E43" s="122"/>
      <c r="F43" s="53"/>
      <c r="G43" s="126"/>
      <c r="H43" s="55"/>
      <c r="I43" s="105"/>
      <c r="J43" s="47"/>
      <c r="K43" s="132" t="s">
        <v>53</v>
      </c>
      <c r="L43" s="12">
        <v>57.754300000000001</v>
      </c>
      <c r="M43" s="67"/>
      <c r="N43" s="7">
        <v>0</v>
      </c>
      <c r="O43" s="148">
        <f t="shared" si="0"/>
        <v>57.754336778899997</v>
      </c>
      <c r="P43" s="32">
        <v>0</v>
      </c>
      <c r="Q43" s="5">
        <v>0</v>
      </c>
      <c r="R43" s="5">
        <v>0</v>
      </c>
      <c r="S43" s="5">
        <v>0</v>
      </c>
      <c r="T43" s="172"/>
      <c r="U43" s="21">
        <f t="shared" si="4"/>
        <v>57.754336778899997</v>
      </c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  <c r="BF43" s="30"/>
      <c r="BG43" s="30"/>
      <c r="BH43" s="30"/>
      <c r="BI43" s="30"/>
      <c r="BJ43" s="30"/>
      <c r="BK43" s="30"/>
      <c r="BL43" s="30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0"/>
      <c r="BY43" s="30"/>
      <c r="BZ43" s="30"/>
      <c r="CA43" s="30"/>
      <c r="CB43" s="30"/>
      <c r="CC43" s="30"/>
      <c r="CD43" s="30"/>
      <c r="CE43" s="30"/>
      <c r="CF43" s="30"/>
      <c r="CG43" s="30"/>
      <c r="CH43" s="30"/>
      <c r="CI43" s="30"/>
      <c r="CJ43" s="30"/>
      <c r="CK43" s="30"/>
      <c r="CL43" s="30"/>
      <c r="CM43" s="30"/>
      <c r="CN43" s="30"/>
      <c r="CO43" s="30"/>
      <c r="CP43" s="30"/>
      <c r="CQ43" s="30"/>
      <c r="CR43" s="30"/>
      <c r="CS43" s="30"/>
      <c r="CT43" s="30"/>
      <c r="CU43" s="30"/>
      <c r="CV43" s="30"/>
      <c r="CW43" s="30"/>
      <c r="CX43" s="30"/>
      <c r="CY43" s="30"/>
      <c r="CZ43" s="30"/>
      <c r="DA43" s="30"/>
      <c r="DB43" s="30"/>
      <c r="DC43" s="30"/>
      <c r="DD43" s="30"/>
      <c r="DE43" s="30"/>
      <c r="DF43" s="30"/>
      <c r="DG43" s="30"/>
      <c r="DH43" s="30"/>
      <c r="DI43" s="30"/>
      <c r="DJ43" s="30"/>
      <c r="DK43" s="30"/>
      <c r="DL43" s="30"/>
      <c r="DM43" s="30"/>
      <c r="DN43" s="30"/>
      <c r="DO43" s="30"/>
      <c r="DP43" s="30"/>
      <c r="DQ43" s="30"/>
      <c r="DR43" s="30"/>
      <c r="DS43" s="30"/>
      <c r="DT43" s="30"/>
      <c r="DU43" s="30"/>
      <c r="DV43" s="30"/>
      <c r="DW43" s="30"/>
      <c r="DX43" s="30"/>
      <c r="DY43" s="30"/>
      <c r="DZ43" s="30"/>
      <c r="EA43" s="30"/>
      <c r="EB43" s="30"/>
      <c r="EC43" s="30"/>
      <c r="ED43" s="30"/>
      <c r="EE43" s="30"/>
      <c r="EF43" s="30"/>
      <c r="EG43" s="30"/>
      <c r="EH43" s="30"/>
      <c r="EI43" s="30"/>
      <c r="EJ43" s="30"/>
      <c r="EK43" s="30"/>
      <c r="EL43" s="30"/>
      <c r="EM43" s="30"/>
      <c r="EN43" s="30"/>
      <c r="EO43" s="30"/>
      <c r="EP43" s="30"/>
      <c r="EQ43" s="30"/>
      <c r="ER43" s="30"/>
      <c r="ES43" s="30"/>
      <c r="ET43" s="30"/>
      <c r="EU43" s="30"/>
      <c r="EV43" s="30"/>
      <c r="EW43" s="30"/>
      <c r="EX43" s="30"/>
      <c r="EY43" s="30"/>
      <c r="EZ43" s="30"/>
      <c r="FA43" s="30"/>
      <c r="FB43" s="30"/>
      <c r="FC43" s="30"/>
      <c r="FD43" s="30"/>
      <c r="FE43" s="30"/>
      <c r="FF43" s="30"/>
      <c r="FG43" s="30"/>
      <c r="FH43" s="30"/>
      <c r="FI43" s="30"/>
      <c r="FJ43" s="30"/>
      <c r="FK43" s="30"/>
      <c r="FL43" s="30"/>
      <c r="FM43" s="30"/>
      <c r="FN43" s="30"/>
      <c r="FO43" s="30"/>
      <c r="FP43" s="30"/>
      <c r="FQ43" s="30"/>
      <c r="FR43" s="30"/>
      <c r="FS43" s="30"/>
      <c r="FT43" s="30"/>
      <c r="FU43" s="30"/>
      <c r="FV43" s="30"/>
      <c r="FW43" s="30"/>
      <c r="FX43" s="30"/>
      <c r="FY43" s="30"/>
      <c r="FZ43" s="30"/>
      <c r="GA43" s="30"/>
      <c r="GB43" s="30"/>
      <c r="GC43" s="30"/>
      <c r="GD43" s="30"/>
      <c r="GE43" s="30"/>
      <c r="GF43" s="30"/>
      <c r="GG43" s="30"/>
      <c r="GH43" s="30"/>
      <c r="GI43" s="30"/>
      <c r="GJ43" s="30"/>
      <c r="GK43" s="30"/>
      <c r="GL43" s="30"/>
      <c r="GM43" s="30"/>
      <c r="GN43" s="30"/>
      <c r="GO43" s="30"/>
      <c r="GP43" s="30"/>
      <c r="GQ43" s="30"/>
      <c r="GR43" s="30"/>
      <c r="GS43" s="30"/>
      <c r="GT43" s="30"/>
      <c r="GU43" s="30"/>
      <c r="GV43" s="30"/>
      <c r="GW43" s="30"/>
      <c r="GX43" s="30"/>
      <c r="GY43" s="30"/>
      <c r="GZ43" s="30"/>
      <c r="HA43" s="30"/>
      <c r="HB43" s="30"/>
      <c r="HC43" s="30"/>
      <c r="HD43" s="30"/>
      <c r="HE43" s="30"/>
      <c r="HF43" s="30"/>
      <c r="HG43" s="30"/>
      <c r="HH43" s="30"/>
      <c r="HI43" s="30"/>
      <c r="HJ43" s="30"/>
      <c r="HK43" s="30"/>
      <c r="HL43" s="30"/>
      <c r="HM43" s="30"/>
      <c r="HN43" s="30"/>
      <c r="HO43" s="30"/>
      <c r="HP43" s="30"/>
      <c r="HQ43" s="30"/>
      <c r="HR43" s="30"/>
      <c r="HS43" s="30"/>
      <c r="HT43" s="30"/>
      <c r="HU43" s="30"/>
      <c r="HV43" s="30"/>
      <c r="HW43" s="30"/>
      <c r="HX43" s="30"/>
      <c r="HY43" s="30"/>
      <c r="HZ43" s="30"/>
      <c r="IA43" s="30"/>
      <c r="IB43" s="30"/>
    </row>
    <row r="44" spans="1:237" s="118" customFormat="1" x14ac:dyDescent="0.3">
      <c r="A44" s="2">
        <v>11563</v>
      </c>
      <c r="B44" s="2" t="s">
        <v>2</v>
      </c>
      <c r="C44" s="2" t="s">
        <v>3</v>
      </c>
      <c r="D44" s="108">
        <v>37.979694154800001</v>
      </c>
      <c r="E44" s="124"/>
      <c r="F44" s="120"/>
      <c r="G44" s="124"/>
      <c r="H44" s="120"/>
      <c r="I44" s="160"/>
      <c r="J44" s="164"/>
      <c r="K44" s="132" t="s">
        <v>53</v>
      </c>
      <c r="L44" s="12">
        <v>37.979700000000001</v>
      </c>
      <c r="M44" s="143"/>
      <c r="N44" s="7">
        <v>0</v>
      </c>
      <c r="O44" s="148">
        <f t="shared" si="0"/>
        <v>37.979694154800001</v>
      </c>
      <c r="P44" s="32">
        <v>0</v>
      </c>
      <c r="Q44" s="5">
        <v>7.9176361652200002</v>
      </c>
      <c r="R44" s="5">
        <v>3.52557977757</v>
      </c>
      <c r="S44" s="5">
        <v>18.173101752099999</v>
      </c>
      <c r="T44" s="174"/>
      <c r="U44" s="21">
        <f t="shared" si="4"/>
        <v>8.3633764599100004</v>
      </c>
      <c r="V44" s="104"/>
      <c r="W44" s="104"/>
      <c r="X44" s="104"/>
      <c r="Y44" s="104"/>
      <c r="Z44" s="104"/>
      <c r="AA44" s="104"/>
      <c r="AB44" s="104"/>
      <c r="AC44" s="104"/>
      <c r="AD44" s="104"/>
      <c r="AE44" s="104"/>
      <c r="AF44" s="104"/>
      <c r="AG44" s="104"/>
      <c r="AH44" s="104"/>
      <c r="AI44" s="104"/>
      <c r="AJ44" s="104"/>
      <c r="AK44" s="104"/>
      <c r="AL44" s="104"/>
      <c r="AM44" s="104"/>
      <c r="AN44" s="104"/>
      <c r="AO44" s="104"/>
      <c r="AP44" s="104"/>
      <c r="AQ44" s="104"/>
      <c r="AR44" s="104"/>
      <c r="AS44" s="104"/>
      <c r="AT44" s="104"/>
      <c r="AU44" s="104"/>
      <c r="AV44" s="104"/>
      <c r="AW44" s="104"/>
      <c r="AX44" s="104"/>
      <c r="AY44" s="104"/>
      <c r="AZ44" s="104"/>
      <c r="BA44" s="104"/>
      <c r="BB44" s="104"/>
      <c r="BC44" s="104"/>
      <c r="BD44" s="104"/>
      <c r="BE44" s="104"/>
      <c r="BF44" s="104"/>
      <c r="BG44" s="104"/>
      <c r="BH44" s="104"/>
      <c r="BI44" s="104"/>
      <c r="BJ44" s="104"/>
      <c r="BK44" s="104"/>
      <c r="BL44" s="104"/>
      <c r="BM44" s="104"/>
      <c r="BN44" s="104"/>
      <c r="BO44" s="104"/>
      <c r="BP44" s="104"/>
      <c r="BQ44" s="104"/>
      <c r="BR44" s="104"/>
      <c r="BS44" s="104"/>
      <c r="BT44" s="104"/>
      <c r="BU44" s="104"/>
      <c r="BV44" s="104"/>
      <c r="BW44" s="104"/>
      <c r="BX44" s="104"/>
      <c r="BY44" s="104"/>
      <c r="BZ44" s="104"/>
      <c r="CA44" s="104"/>
      <c r="CB44" s="104"/>
      <c r="CC44" s="104"/>
      <c r="CD44" s="104"/>
      <c r="CE44" s="104"/>
      <c r="CF44" s="104"/>
      <c r="CG44" s="104"/>
      <c r="CH44" s="104"/>
      <c r="CI44" s="104"/>
      <c r="CJ44" s="104"/>
      <c r="CK44" s="104"/>
      <c r="CL44" s="104"/>
      <c r="CM44" s="104"/>
      <c r="CN44" s="104"/>
      <c r="CO44" s="104"/>
      <c r="CP44" s="104"/>
      <c r="CQ44" s="104"/>
      <c r="CR44" s="104"/>
      <c r="CS44" s="104"/>
      <c r="CT44" s="104"/>
      <c r="CU44" s="104"/>
      <c r="CV44" s="104"/>
      <c r="CW44" s="104"/>
      <c r="CX44" s="104"/>
      <c r="CY44" s="104"/>
      <c r="CZ44" s="104"/>
      <c r="DA44" s="104"/>
      <c r="DB44" s="104"/>
      <c r="DC44" s="104"/>
      <c r="DD44" s="104"/>
      <c r="DE44" s="104"/>
      <c r="DF44" s="104"/>
      <c r="DG44" s="104"/>
      <c r="DH44" s="104"/>
      <c r="DI44" s="104"/>
      <c r="DJ44" s="104"/>
      <c r="DK44" s="104"/>
      <c r="DL44" s="104"/>
      <c r="DM44" s="104"/>
      <c r="DN44" s="104"/>
      <c r="DO44" s="104"/>
      <c r="DP44" s="104"/>
      <c r="DQ44" s="104"/>
      <c r="DR44" s="104"/>
      <c r="DS44" s="104"/>
      <c r="DT44" s="104"/>
      <c r="DU44" s="104"/>
      <c r="DV44" s="104"/>
      <c r="DW44" s="104"/>
      <c r="DX44" s="104"/>
      <c r="DY44" s="104"/>
      <c r="DZ44" s="104"/>
      <c r="EA44" s="104"/>
      <c r="EB44" s="104"/>
      <c r="EC44" s="104"/>
      <c r="ED44" s="104"/>
      <c r="EE44" s="104"/>
      <c r="EF44" s="104"/>
      <c r="EG44" s="104"/>
      <c r="EH44" s="104"/>
      <c r="EI44" s="104"/>
      <c r="EJ44" s="104"/>
      <c r="EK44" s="104"/>
      <c r="EL44" s="104"/>
      <c r="EM44" s="104"/>
      <c r="EN44" s="104"/>
      <c r="EO44" s="104"/>
      <c r="EP44" s="104"/>
      <c r="EQ44" s="104"/>
      <c r="ER44" s="104"/>
      <c r="ES44" s="104"/>
      <c r="ET44" s="104"/>
      <c r="EU44" s="104"/>
      <c r="EV44" s="104"/>
      <c r="EW44" s="104"/>
      <c r="EX44" s="104"/>
      <c r="EY44" s="104"/>
      <c r="EZ44" s="104"/>
      <c r="FA44" s="104"/>
      <c r="FB44" s="104"/>
      <c r="FC44" s="104"/>
      <c r="FD44" s="104"/>
      <c r="FE44" s="104"/>
      <c r="FF44" s="104"/>
      <c r="FG44" s="104"/>
      <c r="FH44" s="104"/>
      <c r="FI44" s="104"/>
      <c r="FJ44" s="104"/>
      <c r="FK44" s="104"/>
      <c r="FL44" s="104"/>
      <c r="FM44" s="104"/>
      <c r="FN44" s="104"/>
      <c r="FO44" s="104"/>
      <c r="FP44" s="104"/>
      <c r="FQ44" s="104"/>
      <c r="FR44" s="104"/>
      <c r="FS44" s="104"/>
      <c r="FT44" s="104"/>
      <c r="FU44" s="104"/>
      <c r="FV44" s="104"/>
      <c r="FW44" s="104"/>
      <c r="FX44" s="104"/>
      <c r="FY44" s="104"/>
      <c r="FZ44" s="104"/>
      <c r="GA44" s="104"/>
      <c r="GB44" s="104"/>
      <c r="GC44" s="104"/>
      <c r="GD44" s="104"/>
      <c r="GE44" s="104"/>
      <c r="GF44" s="104"/>
      <c r="GG44" s="104"/>
      <c r="GH44" s="104"/>
      <c r="GI44" s="104"/>
      <c r="GJ44" s="104"/>
      <c r="GK44" s="104"/>
      <c r="GL44" s="104"/>
      <c r="GM44" s="104"/>
      <c r="GN44" s="104"/>
      <c r="GO44" s="104"/>
      <c r="GP44" s="104"/>
      <c r="GQ44" s="104"/>
      <c r="GR44" s="104"/>
      <c r="GS44" s="104"/>
      <c r="GT44" s="104"/>
      <c r="GU44" s="104"/>
      <c r="GV44" s="104"/>
      <c r="GW44" s="104"/>
      <c r="GX44" s="104"/>
      <c r="GY44" s="104"/>
      <c r="GZ44" s="104"/>
      <c r="HA44" s="104"/>
      <c r="HB44" s="104"/>
      <c r="HC44" s="104"/>
      <c r="HD44" s="104"/>
      <c r="HE44" s="104"/>
      <c r="HF44" s="104"/>
      <c r="HG44" s="104"/>
      <c r="HH44" s="104"/>
      <c r="HI44" s="104"/>
      <c r="HJ44" s="104"/>
      <c r="HK44" s="104"/>
      <c r="HL44" s="104"/>
      <c r="HM44" s="104"/>
      <c r="HN44" s="104"/>
      <c r="HO44" s="104"/>
      <c r="HP44" s="104"/>
      <c r="HQ44" s="104"/>
      <c r="HR44" s="104"/>
      <c r="HS44" s="104"/>
      <c r="HT44" s="104"/>
      <c r="HU44" s="104"/>
      <c r="HV44" s="104"/>
      <c r="HW44" s="104"/>
      <c r="HX44" s="104"/>
      <c r="HY44" s="104"/>
      <c r="HZ44" s="104"/>
      <c r="IA44" s="104"/>
      <c r="IB44" s="104"/>
    </row>
    <row r="45" spans="1:237" s="72" customFormat="1" ht="18" customHeight="1" x14ac:dyDescent="0.3">
      <c r="A45" s="2">
        <v>11564</v>
      </c>
      <c r="B45" s="2" t="s">
        <v>2</v>
      </c>
      <c r="C45" s="2" t="s">
        <v>3</v>
      </c>
      <c r="D45" s="108">
        <v>62.585180613699997</v>
      </c>
      <c r="E45" s="124"/>
      <c r="F45" s="120"/>
      <c r="G45" s="124"/>
      <c r="H45" s="120"/>
      <c r="I45" s="112"/>
      <c r="J45" s="113"/>
      <c r="K45" s="132" t="s">
        <v>53</v>
      </c>
      <c r="L45" s="12">
        <v>62.5852</v>
      </c>
      <c r="M45" s="129"/>
      <c r="N45" s="7">
        <v>0</v>
      </c>
      <c r="O45" s="148">
        <f t="shared" si="0"/>
        <v>62.585180613699997</v>
      </c>
      <c r="P45" s="32">
        <v>0.15571956058</v>
      </c>
      <c r="Q45" s="5">
        <v>6.1087269708200003</v>
      </c>
      <c r="R45" s="5">
        <v>0</v>
      </c>
      <c r="S45" s="5">
        <v>21.927001885199999</v>
      </c>
      <c r="T45" s="170"/>
      <c r="U45" s="21">
        <f t="shared" si="4"/>
        <v>34.549451757679996</v>
      </c>
      <c r="V45" s="104"/>
      <c r="W45" s="104"/>
      <c r="X45" s="104"/>
      <c r="Y45" s="104"/>
      <c r="Z45" s="104"/>
      <c r="AA45" s="104"/>
      <c r="AB45" s="104"/>
      <c r="AC45" s="104"/>
      <c r="AD45" s="104"/>
      <c r="AE45" s="104"/>
      <c r="AF45" s="104"/>
      <c r="AG45" s="104"/>
      <c r="AH45" s="104"/>
      <c r="AI45" s="104"/>
      <c r="AJ45" s="104"/>
      <c r="AK45" s="104"/>
      <c r="AL45" s="104"/>
      <c r="AM45" s="104"/>
      <c r="AN45" s="104"/>
      <c r="AO45" s="104"/>
      <c r="AP45" s="104"/>
      <c r="AQ45" s="104"/>
      <c r="AR45" s="104"/>
      <c r="AS45" s="104"/>
      <c r="AT45" s="104"/>
      <c r="AU45" s="104"/>
      <c r="AV45" s="104"/>
      <c r="AW45" s="104"/>
      <c r="AX45" s="104"/>
      <c r="AY45" s="104"/>
      <c r="AZ45" s="104"/>
      <c r="BA45" s="104"/>
      <c r="BB45" s="104"/>
      <c r="BC45" s="104"/>
      <c r="BD45" s="104"/>
      <c r="BE45" s="104"/>
      <c r="BF45" s="104"/>
      <c r="BG45" s="104"/>
      <c r="BH45" s="104"/>
      <c r="BI45" s="104"/>
      <c r="BJ45" s="104"/>
      <c r="BK45" s="104"/>
      <c r="BL45" s="104"/>
      <c r="BM45" s="104"/>
      <c r="BN45" s="104"/>
      <c r="BO45" s="104"/>
      <c r="BP45" s="104"/>
      <c r="BQ45" s="104"/>
      <c r="BR45" s="104"/>
      <c r="BS45" s="104"/>
      <c r="BT45" s="104"/>
      <c r="BU45" s="104"/>
      <c r="BV45" s="104"/>
      <c r="BW45" s="104"/>
      <c r="BX45" s="104"/>
      <c r="BY45" s="104"/>
      <c r="BZ45" s="104"/>
      <c r="CA45" s="104"/>
      <c r="CB45" s="104"/>
      <c r="CC45" s="104"/>
      <c r="CD45" s="104"/>
      <c r="CE45" s="104"/>
      <c r="CF45" s="104"/>
      <c r="CG45" s="104"/>
      <c r="CH45" s="104"/>
      <c r="CI45" s="104"/>
      <c r="CJ45" s="104"/>
      <c r="CK45" s="104"/>
      <c r="CL45" s="104"/>
      <c r="CM45" s="104"/>
      <c r="CN45" s="104"/>
      <c r="CO45" s="104"/>
      <c r="CP45" s="104"/>
      <c r="CQ45" s="104"/>
      <c r="CR45" s="104"/>
      <c r="CS45" s="104"/>
      <c r="CT45" s="104"/>
      <c r="CU45" s="104"/>
      <c r="CV45" s="104"/>
      <c r="CW45" s="104"/>
      <c r="CX45" s="104"/>
      <c r="CY45" s="104"/>
      <c r="CZ45" s="104"/>
      <c r="DA45" s="104"/>
      <c r="DB45" s="104"/>
      <c r="DC45" s="104"/>
      <c r="DD45" s="104"/>
      <c r="DE45" s="104"/>
      <c r="DF45" s="104"/>
      <c r="DG45" s="104"/>
      <c r="DH45" s="104"/>
      <c r="DI45" s="104"/>
      <c r="DJ45" s="104"/>
      <c r="DK45" s="104"/>
      <c r="DL45" s="104"/>
      <c r="DM45" s="104"/>
      <c r="DN45" s="104"/>
      <c r="DO45" s="104"/>
      <c r="DP45" s="104"/>
      <c r="DQ45" s="104"/>
      <c r="DR45" s="104"/>
      <c r="DS45" s="104"/>
      <c r="DT45" s="104"/>
      <c r="DU45" s="104"/>
      <c r="DV45" s="104"/>
      <c r="DW45" s="104"/>
      <c r="DX45" s="104"/>
      <c r="DY45" s="104"/>
      <c r="DZ45" s="104"/>
      <c r="EA45" s="104"/>
      <c r="EB45" s="104"/>
      <c r="EC45" s="104"/>
      <c r="ED45" s="104"/>
      <c r="EE45" s="104"/>
      <c r="EF45" s="104"/>
      <c r="EG45" s="104"/>
      <c r="EH45" s="104"/>
      <c r="EI45" s="104"/>
      <c r="EJ45" s="104"/>
      <c r="EK45" s="104"/>
      <c r="EL45" s="104"/>
      <c r="EM45" s="104"/>
      <c r="EN45" s="104"/>
      <c r="EO45" s="104"/>
      <c r="EP45" s="104"/>
      <c r="EQ45" s="104"/>
      <c r="ER45" s="104"/>
      <c r="ES45" s="104"/>
      <c r="ET45" s="104"/>
      <c r="EU45" s="104"/>
      <c r="EV45" s="104"/>
      <c r="EW45" s="104"/>
      <c r="EX45" s="104"/>
      <c r="EY45" s="104"/>
      <c r="EZ45" s="104"/>
      <c r="FA45" s="104"/>
      <c r="FB45" s="104"/>
      <c r="FC45" s="104"/>
      <c r="FD45" s="104"/>
      <c r="FE45" s="104"/>
      <c r="FF45" s="104"/>
      <c r="FG45" s="104"/>
      <c r="FH45" s="104"/>
      <c r="FI45" s="104"/>
      <c r="FJ45" s="104"/>
      <c r="FK45" s="104"/>
      <c r="FL45" s="104"/>
      <c r="FM45" s="104"/>
      <c r="FN45" s="104"/>
      <c r="FO45" s="104"/>
      <c r="FP45" s="104"/>
      <c r="FQ45" s="104"/>
      <c r="FR45" s="104"/>
      <c r="FS45" s="104"/>
      <c r="FT45" s="104"/>
      <c r="FU45" s="104"/>
      <c r="FV45" s="104"/>
      <c r="FW45" s="104"/>
      <c r="FX45" s="104"/>
      <c r="FY45" s="104"/>
      <c r="FZ45" s="104"/>
      <c r="GA45" s="104"/>
      <c r="GB45" s="104"/>
      <c r="GC45" s="104"/>
      <c r="GD45" s="104"/>
      <c r="GE45" s="104"/>
      <c r="GF45" s="104"/>
      <c r="GG45" s="104"/>
      <c r="GH45" s="104"/>
      <c r="GI45" s="104"/>
      <c r="GJ45" s="104"/>
      <c r="GK45" s="104"/>
      <c r="GL45" s="104"/>
      <c r="GM45" s="104"/>
      <c r="GN45" s="104"/>
      <c r="GO45" s="104"/>
      <c r="GP45" s="104"/>
      <c r="GQ45" s="104"/>
      <c r="GR45" s="104"/>
      <c r="GS45" s="104"/>
      <c r="GT45" s="104"/>
      <c r="GU45" s="104"/>
      <c r="GV45" s="104"/>
      <c r="GW45" s="104"/>
      <c r="GX45" s="104"/>
      <c r="GY45" s="104"/>
      <c r="GZ45" s="104"/>
      <c r="HA45" s="104"/>
      <c r="HB45" s="104"/>
      <c r="HC45" s="104"/>
      <c r="HD45" s="104"/>
      <c r="HE45" s="104"/>
      <c r="HF45" s="104"/>
      <c r="HG45" s="104"/>
      <c r="HH45" s="104"/>
      <c r="HI45" s="104"/>
      <c r="HJ45" s="104"/>
      <c r="HK45" s="104"/>
      <c r="HL45" s="104"/>
      <c r="HM45" s="104"/>
      <c r="HN45" s="104"/>
      <c r="HO45" s="104"/>
      <c r="HP45" s="104"/>
      <c r="HQ45" s="104"/>
      <c r="HR45" s="104"/>
      <c r="HS45" s="104"/>
      <c r="HT45" s="104"/>
      <c r="HU45" s="104"/>
      <c r="HV45" s="104"/>
      <c r="HW45" s="104"/>
      <c r="HX45" s="104"/>
      <c r="HY45" s="104"/>
      <c r="HZ45" s="104"/>
      <c r="IA45" s="104"/>
      <c r="IB45" s="104"/>
      <c r="IC45" s="179"/>
    </row>
    <row r="46" spans="1:237" s="72" customFormat="1" x14ac:dyDescent="0.3">
      <c r="A46" s="2">
        <v>11565</v>
      </c>
      <c r="B46" s="2" t="s">
        <v>2</v>
      </c>
      <c r="C46" s="2" t="s">
        <v>3</v>
      </c>
      <c r="D46" s="108">
        <v>7.5541985760600001</v>
      </c>
      <c r="E46" s="124"/>
      <c r="F46" s="120"/>
      <c r="G46" s="124"/>
      <c r="H46" s="120"/>
      <c r="I46" s="112"/>
      <c r="J46" s="113"/>
      <c r="K46" s="132" t="s">
        <v>53</v>
      </c>
      <c r="L46" s="12">
        <v>7.5541999999999998</v>
      </c>
      <c r="M46" s="129"/>
      <c r="N46" s="7">
        <v>0</v>
      </c>
      <c r="O46" s="148">
        <f t="shared" si="0"/>
        <v>7.5541985760600001</v>
      </c>
      <c r="P46" s="32">
        <v>0</v>
      </c>
      <c r="Q46" s="5">
        <v>3.55247801321</v>
      </c>
      <c r="R46" s="5">
        <v>2.6060547117400001</v>
      </c>
      <c r="S46" s="5">
        <v>0</v>
      </c>
      <c r="T46" s="171"/>
      <c r="U46" s="21">
        <f t="shared" si="4"/>
        <v>1.3956658511100004</v>
      </c>
      <c r="V46" s="104"/>
      <c r="W46" s="104"/>
      <c r="X46" s="104"/>
      <c r="Y46" s="104"/>
      <c r="Z46" s="104"/>
      <c r="AA46" s="104"/>
      <c r="AB46" s="104"/>
      <c r="AC46" s="104"/>
      <c r="AD46" s="104"/>
      <c r="AE46" s="104"/>
      <c r="AF46" s="104"/>
      <c r="AG46" s="104"/>
      <c r="AH46" s="104"/>
      <c r="AI46" s="104"/>
      <c r="AJ46" s="104"/>
      <c r="AK46" s="104"/>
      <c r="AL46" s="104"/>
      <c r="AM46" s="104"/>
      <c r="AN46" s="104"/>
      <c r="AO46" s="104"/>
      <c r="AP46" s="104"/>
      <c r="AQ46" s="104"/>
      <c r="AR46" s="104"/>
      <c r="AS46" s="104"/>
      <c r="AT46" s="104"/>
      <c r="AU46" s="104"/>
      <c r="AV46" s="104"/>
      <c r="AW46" s="104"/>
      <c r="AX46" s="104"/>
      <c r="AY46" s="104"/>
      <c r="AZ46" s="104"/>
      <c r="BA46" s="104"/>
      <c r="BB46" s="104"/>
      <c r="BC46" s="104"/>
      <c r="BD46" s="104"/>
      <c r="BE46" s="104"/>
      <c r="BF46" s="104"/>
      <c r="BG46" s="104"/>
      <c r="BH46" s="104"/>
      <c r="BI46" s="104"/>
      <c r="BJ46" s="104"/>
      <c r="BK46" s="104"/>
      <c r="BL46" s="104"/>
      <c r="BM46" s="104"/>
      <c r="BN46" s="104"/>
      <c r="BO46" s="104"/>
      <c r="BP46" s="104"/>
      <c r="BQ46" s="104"/>
      <c r="BR46" s="104"/>
      <c r="BS46" s="104"/>
      <c r="BT46" s="104"/>
      <c r="BU46" s="104"/>
      <c r="BV46" s="104"/>
      <c r="BW46" s="104"/>
      <c r="BX46" s="104"/>
      <c r="BY46" s="104"/>
      <c r="BZ46" s="104"/>
      <c r="CA46" s="104"/>
      <c r="CB46" s="104"/>
      <c r="CC46" s="104"/>
      <c r="CD46" s="104"/>
      <c r="CE46" s="104"/>
      <c r="CF46" s="104"/>
      <c r="CG46" s="104"/>
      <c r="CH46" s="104"/>
      <c r="CI46" s="104"/>
      <c r="CJ46" s="104"/>
      <c r="CK46" s="104"/>
      <c r="CL46" s="104"/>
      <c r="CM46" s="104"/>
      <c r="CN46" s="104"/>
      <c r="CO46" s="104"/>
      <c r="CP46" s="104"/>
      <c r="CQ46" s="104"/>
      <c r="CR46" s="104"/>
      <c r="CS46" s="104"/>
      <c r="CT46" s="104"/>
      <c r="CU46" s="104"/>
      <c r="CV46" s="104"/>
      <c r="CW46" s="104"/>
      <c r="CX46" s="104"/>
      <c r="CY46" s="104"/>
      <c r="CZ46" s="104"/>
      <c r="DA46" s="104"/>
      <c r="DB46" s="104"/>
      <c r="DC46" s="104"/>
      <c r="DD46" s="104"/>
      <c r="DE46" s="104"/>
      <c r="DF46" s="104"/>
      <c r="DG46" s="104"/>
      <c r="DH46" s="104"/>
      <c r="DI46" s="104"/>
      <c r="DJ46" s="104"/>
      <c r="DK46" s="104"/>
      <c r="DL46" s="104"/>
      <c r="DM46" s="104"/>
      <c r="DN46" s="104"/>
      <c r="DO46" s="104"/>
      <c r="DP46" s="104"/>
      <c r="DQ46" s="104"/>
      <c r="DR46" s="104"/>
      <c r="DS46" s="104"/>
      <c r="DT46" s="104"/>
      <c r="DU46" s="104"/>
      <c r="DV46" s="104"/>
      <c r="DW46" s="104"/>
      <c r="DX46" s="104"/>
      <c r="DY46" s="104"/>
      <c r="DZ46" s="104"/>
      <c r="EA46" s="104"/>
      <c r="EB46" s="104"/>
      <c r="EC46" s="104"/>
      <c r="ED46" s="104"/>
      <c r="EE46" s="104"/>
      <c r="EF46" s="104"/>
      <c r="EG46" s="104"/>
      <c r="EH46" s="104"/>
      <c r="EI46" s="104"/>
      <c r="EJ46" s="104"/>
      <c r="EK46" s="104"/>
      <c r="EL46" s="104"/>
      <c r="EM46" s="104"/>
      <c r="EN46" s="104"/>
      <c r="EO46" s="104"/>
      <c r="EP46" s="104"/>
      <c r="EQ46" s="104"/>
      <c r="ER46" s="104"/>
      <c r="ES46" s="104"/>
      <c r="ET46" s="104"/>
      <c r="EU46" s="104"/>
      <c r="EV46" s="104"/>
      <c r="EW46" s="104"/>
      <c r="EX46" s="104"/>
      <c r="EY46" s="104"/>
      <c r="EZ46" s="104"/>
      <c r="FA46" s="104"/>
      <c r="FB46" s="104"/>
      <c r="FC46" s="104"/>
      <c r="FD46" s="104"/>
      <c r="FE46" s="104"/>
      <c r="FF46" s="104"/>
      <c r="FG46" s="104"/>
      <c r="FH46" s="104"/>
      <c r="FI46" s="104"/>
      <c r="FJ46" s="104"/>
      <c r="FK46" s="104"/>
      <c r="FL46" s="104"/>
      <c r="FM46" s="104"/>
      <c r="FN46" s="104"/>
      <c r="FO46" s="104"/>
      <c r="FP46" s="104"/>
      <c r="FQ46" s="104"/>
      <c r="FR46" s="104"/>
      <c r="FS46" s="104"/>
      <c r="FT46" s="104"/>
      <c r="FU46" s="104"/>
      <c r="FV46" s="104"/>
      <c r="FW46" s="104"/>
      <c r="FX46" s="104"/>
      <c r="FY46" s="104"/>
      <c r="FZ46" s="104"/>
      <c r="GA46" s="104"/>
      <c r="GB46" s="104"/>
      <c r="GC46" s="104"/>
      <c r="GD46" s="104"/>
      <c r="GE46" s="104"/>
      <c r="GF46" s="104"/>
      <c r="GG46" s="104"/>
      <c r="GH46" s="104"/>
      <c r="GI46" s="104"/>
      <c r="GJ46" s="104"/>
      <c r="GK46" s="104"/>
      <c r="GL46" s="104"/>
      <c r="GM46" s="104"/>
      <c r="GN46" s="104"/>
      <c r="GO46" s="104"/>
      <c r="GP46" s="104"/>
      <c r="GQ46" s="104"/>
      <c r="GR46" s="104"/>
      <c r="GS46" s="104"/>
      <c r="GT46" s="104"/>
      <c r="GU46" s="104"/>
      <c r="GV46" s="104"/>
      <c r="GW46" s="104"/>
      <c r="GX46" s="104"/>
      <c r="GY46" s="104"/>
      <c r="GZ46" s="104"/>
      <c r="HA46" s="104"/>
      <c r="HB46" s="104"/>
      <c r="HC46" s="104"/>
      <c r="HD46" s="104"/>
      <c r="HE46" s="104"/>
      <c r="HF46" s="104"/>
      <c r="HG46" s="104"/>
      <c r="HH46" s="104"/>
      <c r="HI46" s="104"/>
      <c r="HJ46" s="104"/>
      <c r="HK46" s="104"/>
      <c r="HL46" s="104"/>
      <c r="HM46" s="104"/>
      <c r="HN46" s="104"/>
      <c r="HO46" s="104"/>
      <c r="HP46" s="104"/>
      <c r="HQ46" s="104"/>
      <c r="HR46" s="104"/>
      <c r="HS46" s="104"/>
      <c r="HT46" s="104"/>
      <c r="HU46" s="104"/>
      <c r="HV46" s="104"/>
      <c r="HW46" s="104"/>
      <c r="HX46" s="104"/>
      <c r="HY46" s="104"/>
      <c r="HZ46" s="104"/>
      <c r="IA46" s="104"/>
      <c r="IB46" s="104"/>
      <c r="IC46" s="179"/>
    </row>
    <row r="47" spans="1:237" x14ac:dyDescent="0.3">
      <c r="A47" s="2">
        <v>11566</v>
      </c>
      <c r="B47" s="2" t="s">
        <v>2</v>
      </c>
      <c r="C47" s="2" t="s">
        <v>3</v>
      </c>
      <c r="D47" s="108">
        <v>17.348194978599999</v>
      </c>
      <c r="E47" s="122"/>
      <c r="F47" s="53"/>
      <c r="G47" s="122"/>
      <c r="H47" s="53"/>
      <c r="I47" s="161"/>
      <c r="J47" s="78"/>
      <c r="K47" s="132" t="s">
        <v>53</v>
      </c>
      <c r="L47" s="12">
        <v>17.348199999999999</v>
      </c>
      <c r="M47" s="74"/>
      <c r="N47" s="7">
        <v>0</v>
      </c>
      <c r="O47" s="148">
        <f t="shared" si="0"/>
        <v>17.348194978599999</v>
      </c>
      <c r="P47" s="32">
        <v>0</v>
      </c>
      <c r="Q47" s="5">
        <v>0</v>
      </c>
      <c r="R47" s="5">
        <v>0</v>
      </c>
      <c r="S47" s="5">
        <v>0</v>
      </c>
      <c r="T47" s="175"/>
      <c r="U47" s="21">
        <f t="shared" si="4"/>
        <v>17.348194978599999</v>
      </c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  <c r="BF47" s="30"/>
      <c r="BG47" s="30"/>
      <c r="BH47" s="30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30"/>
      <c r="CG47" s="30"/>
      <c r="CH47" s="30"/>
      <c r="CI47" s="30"/>
      <c r="CJ47" s="30"/>
      <c r="CK47" s="30"/>
      <c r="CL47" s="30"/>
      <c r="CM47" s="30"/>
      <c r="CN47" s="30"/>
      <c r="CO47" s="30"/>
      <c r="CP47" s="30"/>
      <c r="CQ47" s="30"/>
      <c r="CR47" s="30"/>
      <c r="CS47" s="30"/>
      <c r="CT47" s="30"/>
      <c r="CU47" s="30"/>
      <c r="CV47" s="30"/>
      <c r="CW47" s="30"/>
      <c r="CX47" s="30"/>
      <c r="CY47" s="30"/>
      <c r="CZ47" s="30"/>
      <c r="DA47" s="30"/>
      <c r="DB47" s="30"/>
      <c r="DC47" s="30"/>
      <c r="DD47" s="30"/>
      <c r="DE47" s="30"/>
      <c r="DF47" s="30"/>
      <c r="DG47" s="30"/>
      <c r="DH47" s="30"/>
      <c r="DI47" s="30"/>
      <c r="DJ47" s="30"/>
      <c r="DK47" s="30"/>
      <c r="DL47" s="30"/>
      <c r="DM47" s="30"/>
      <c r="DN47" s="30"/>
      <c r="DO47" s="30"/>
      <c r="DP47" s="30"/>
      <c r="DQ47" s="30"/>
      <c r="DR47" s="30"/>
      <c r="DS47" s="30"/>
      <c r="DT47" s="30"/>
      <c r="DU47" s="30"/>
      <c r="DV47" s="30"/>
      <c r="DW47" s="30"/>
      <c r="DX47" s="30"/>
      <c r="DY47" s="30"/>
      <c r="DZ47" s="30"/>
      <c r="EA47" s="30"/>
      <c r="EB47" s="30"/>
      <c r="EC47" s="30"/>
      <c r="ED47" s="30"/>
      <c r="EE47" s="30"/>
      <c r="EF47" s="30"/>
      <c r="EG47" s="30"/>
      <c r="EH47" s="30"/>
      <c r="EI47" s="30"/>
      <c r="EJ47" s="30"/>
      <c r="EK47" s="30"/>
      <c r="EL47" s="30"/>
      <c r="EM47" s="30"/>
      <c r="EN47" s="30"/>
      <c r="EO47" s="30"/>
      <c r="EP47" s="30"/>
      <c r="EQ47" s="30"/>
      <c r="ER47" s="30"/>
      <c r="ES47" s="30"/>
      <c r="ET47" s="30"/>
      <c r="EU47" s="30"/>
      <c r="EV47" s="30"/>
      <c r="EW47" s="30"/>
      <c r="EX47" s="30"/>
      <c r="EY47" s="30"/>
      <c r="EZ47" s="30"/>
      <c r="FA47" s="30"/>
      <c r="FB47" s="30"/>
      <c r="FC47" s="30"/>
      <c r="FD47" s="30"/>
      <c r="FE47" s="30"/>
      <c r="FF47" s="30"/>
      <c r="FG47" s="30"/>
      <c r="FH47" s="30"/>
      <c r="FI47" s="30"/>
      <c r="FJ47" s="30"/>
      <c r="FK47" s="30"/>
      <c r="FL47" s="30"/>
      <c r="FM47" s="30"/>
      <c r="FN47" s="30"/>
      <c r="FO47" s="30"/>
      <c r="FP47" s="30"/>
      <c r="FQ47" s="30"/>
      <c r="FR47" s="30"/>
      <c r="FS47" s="30"/>
      <c r="FT47" s="30"/>
      <c r="FU47" s="30"/>
      <c r="FV47" s="30"/>
      <c r="FW47" s="30"/>
      <c r="FX47" s="30"/>
      <c r="FY47" s="30"/>
      <c r="FZ47" s="30"/>
      <c r="GA47" s="30"/>
      <c r="GB47" s="30"/>
      <c r="GC47" s="30"/>
      <c r="GD47" s="30"/>
      <c r="GE47" s="30"/>
      <c r="GF47" s="30"/>
      <c r="GG47" s="30"/>
      <c r="GH47" s="30"/>
      <c r="GI47" s="30"/>
      <c r="GJ47" s="30"/>
      <c r="GK47" s="30"/>
      <c r="GL47" s="30"/>
      <c r="GM47" s="30"/>
      <c r="GN47" s="30"/>
      <c r="GO47" s="30"/>
      <c r="GP47" s="30"/>
      <c r="GQ47" s="30"/>
      <c r="GR47" s="30"/>
      <c r="GS47" s="30"/>
      <c r="GT47" s="30"/>
      <c r="GU47" s="30"/>
      <c r="GV47" s="30"/>
      <c r="GW47" s="30"/>
      <c r="GX47" s="30"/>
      <c r="GY47" s="30"/>
      <c r="GZ47" s="30"/>
      <c r="HA47" s="30"/>
      <c r="HB47" s="30"/>
      <c r="HC47" s="30"/>
      <c r="HD47" s="30"/>
      <c r="HE47" s="30"/>
      <c r="HF47" s="30"/>
      <c r="HG47" s="30"/>
      <c r="HH47" s="30"/>
      <c r="HI47" s="30"/>
      <c r="HJ47" s="30"/>
      <c r="HK47" s="30"/>
      <c r="HL47" s="30"/>
      <c r="HM47" s="30"/>
      <c r="HN47" s="30"/>
      <c r="HO47" s="30"/>
      <c r="HP47" s="30"/>
      <c r="HQ47" s="30"/>
      <c r="HR47" s="30"/>
      <c r="HS47" s="30"/>
      <c r="HT47" s="30"/>
      <c r="HU47" s="30"/>
      <c r="HV47" s="30"/>
      <c r="HW47" s="30"/>
      <c r="HX47" s="30"/>
      <c r="HY47" s="30"/>
      <c r="HZ47" s="30"/>
      <c r="IA47" s="30"/>
      <c r="IB47" s="30"/>
    </row>
    <row r="48" spans="1:237" x14ac:dyDescent="0.3">
      <c r="A48" s="2">
        <v>11567</v>
      </c>
      <c r="B48" s="2" t="s">
        <v>2</v>
      </c>
      <c r="C48" s="2" t="s">
        <v>3</v>
      </c>
      <c r="D48" s="108">
        <v>16.3361906863</v>
      </c>
      <c r="E48" s="122"/>
      <c r="F48" s="53"/>
      <c r="G48" s="122"/>
      <c r="H48" s="53"/>
      <c r="I48" s="105"/>
      <c r="J48" s="47"/>
      <c r="K48" s="132" t="s">
        <v>53</v>
      </c>
      <c r="L48" s="12">
        <v>16.336200000000002</v>
      </c>
      <c r="M48" s="69"/>
      <c r="N48" s="7">
        <v>0</v>
      </c>
      <c r="O48" s="148">
        <f t="shared" si="0"/>
        <v>16.3361906863</v>
      </c>
      <c r="P48" s="32">
        <v>0</v>
      </c>
      <c r="Q48" s="5">
        <v>9.9697456684199999</v>
      </c>
      <c r="R48" s="5">
        <v>0</v>
      </c>
      <c r="S48" s="5">
        <v>0</v>
      </c>
      <c r="T48" s="172"/>
      <c r="U48" s="21">
        <f t="shared" si="4"/>
        <v>6.3664450178800003</v>
      </c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30"/>
      <c r="BF48" s="30"/>
      <c r="BG48" s="30"/>
      <c r="BH48" s="30"/>
      <c r="BI48" s="30"/>
      <c r="BJ48" s="30"/>
      <c r="BK48" s="30"/>
      <c r="BL48" s="30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/>
      <c r="CB48" s="30"/>
      <c r="CC48" s="30"/>
      <c r="CD48" s="30"/>
      <c r="CE48" s="30"/>
      <c r="CF48" s="30"/>
      <c r="CG48" s="30"/>
      <c r="CH48" s="30"/>
      <c r="CI48" s="30"/>
      <c r="CJ48" s="30"/>
      <c r="CK48" s="30"/>
      <c r="CL48" s="30"/>
      <c r="CM48" s="30"/>
      <c r="CN48" s="30"/>
      <c r="CO48" s="30"/>
      <c r="CP48" s="30"/>
      <c r="CQ48" s="30"/>
      <c r="CR48" s="30"/>
      <c r="CS48" s="30"/>
      <c r="CT48" s="30"/>
      <c r="CU48" s="30"/>
      <c r="CV48" s="30"/>
      <c r="CW48" s="30"/>
      <c r="CX48" s="30"/>
      <c r="CY48" s="30"/>
      <c r="CZ48" s="30"/>
      <c r="DA48" s="30"/>
      <c r="DB48" s="30"/>
      <c r="DC48" s="30"/>
      <c r="DD48" s="30"/>
      <c r="DE48" s="30"/>
      <c r="DF48" s="30"/>
      <c r="DG48" s="30"/>
      <c r="DH48" s="30"/>
      <c r="DI48" s="30"/>
      <c r="DJ48" s="30"/>
      <c r="DK48" s="30"/>
      <c r="DL48" s="30"/>
      <c r="DM48" s="30"/>
      <c r="DN48" s="30"/>
      <c r="DO48" s="30"/>
      <c r="DP48" s="30"/>
      <c r="DQ48" s="30"/>
      <c r="DR48" s="30"/>
      <c r="DS48" s="30"/>
      <c r="DT48" s="30"/>
      <c r="DU48" s="30"/>
      <c r="DV48" s="30"/>
      <c r="DW48" s="30"/>
      <c r="DX48" s="30"/>
      <c r="DY48" s="30"/>
      <c r="DZ48" s="30"/>
      <c r="EA48" s="30"/>
      <c r="EB48" s="30"/>
      <c r="EC48" s="30"/>
      <c r="ED48" s="30"/>
      <c r="EE48" s="30"/>
      <c r="EF48" s="30"/>
      <c r="EG48" s="30"/>
      <c r="EH48" s="30"/>
      <c r="EI48" s="30"/>
      <c r="EJ48" s="30"/>
      <c r="EK48" s="30"/>
      <c r="EL48" s="30"/>
      <c r="EM48" s="30"/>
      <c r="EN48" s="30"/>
      <c r="EO48" s="30"/>
      <c r="EP48" s="30"/>
      <c r="EQ48" s="30"/>
      <c r="ER48" s="30"/>
      <c r="ES48" s="30"/>
      <c r="ET48" s="30"/>
      <c r="EU48" s="30"/>
      <c r="EV48" s="30"/>
      <c r="EW48" s="30"/>
      <c r="EX48" s="30"/>
      <c r="EY48" s="30"/>
      <c r="EZ48" s="30"/>
      <c r="FA48" s="30"/>
      <c r="FB48" s="30"/>
      <c r="FC48" s="30"/>
      <c r="FD48" s="30"/>
      <c r="FE48" s="30"/>
      <c r="FF48" s="30"/>
      <c r="FG48" s="30"/>
      <c r="FH48" s="30"/>
      <c r="FI48" s="30"/>
      <c r="FJ48" s="30"/>
      <c r="FK48" s="30"/>
      <c r="FL48" s="30"/>
      <c r="FM48" s="30"/>
      <c r="FN48" s="30"/>
      <c r="FO48" s="30"/>
      <c r="FP48" s="30"/>
      <c r="FQ48" s="30"/>
      <c r="FR48" s="30"/>
      <c r="FS48" s="30"/>
      <c r="FT48" s="30"/>
      <c r="FU48" s="30"/>
      <c r="FV48" s="30"/>
      <c r="FW48" s="30"/>
      <c r="FX48" s="30"/>
      <c r="FY48" s="30"/>
      <c r="FZ48" s="30"/>
      <c r="GA48" s="30"/>
      <c r="GB48" s="30"/>
      <c r="GC48" s="30"/>
      <c r="GD48" s="30"/>
      <c r="GE48" s="30"/>
      <c r="GF48" s="30"/>
      <c r="GG48" s="30"/>
      <c r="GH48" s="30"/>
      <c r="GI48" s="30"/>
      <c r="GJ48" s="30"/>
      <c r="GK48" s="30"/>
      <c r="GL48" s="30"/>
      <c r="GM48" s="30"/>
      <c r="GN48" s="30"/>
      <c r="GO48" s="30"/>
      <c r="GP48" s="30"/>
      <c r="GQ48" s="30"/>
      <c r="GR48" s="30"/>
      <c r="GS48" s="30"/>
      <c r="GT48" s="30"/>
      <c r="GU48" s="30"/>
      <c r="GV48" s="30"/>
      <c r="GW48" s="30"/>
      <c r="GX48" s="30"/>
      <c r="GY48" s="30"/>
      <c r="GZ48" s="30"/>
      <c r="HA48" s="30"/>
      <c r="HB48" s="30"/>
      <c r="HC48" s="30"/>
      <c r="HD48" s="30"/>
      <c r="HE48" s="30"/>
      <c r="HF48" s="30"/>
      <c r="HG48" s="30"/>
      <c r="HH48" s="30"/>
      <c r="HI48" s="30"/>
      <c r="HJ48" s="30"/>
      <c r="HK48" s="30"/>
      <c r="HL48" s="30"/>
      <c r="HM48" s="30"/>
      <c r="HN48" s="30"/>
      <c r="HO48" s="30"/>
      <c r="HP48" s="30"/>
      <c r="HQ48" s="30"/>
      <c r="HR48" s="30"/>
      <c r="HS48" s="30"/>
      <c r="HT48" s="30"/>
      <c r="HU48" s="30"/>
      <c r="HV48" s="30"/>
      <c r="HW48" s="30"/>
      <c r="HX48" s="30"/>
      <c r="HY48" s="30"/>
      <c r="HZ48" s="30"/>
      <c r="IA48" s="30"/>
      <c r="IB48" s="30"/>
    </row>
    <row r="49" spans="1:236" x14ac:dyDescent="0.3">
      <c r="A49" s="2">
        <v>11569</v>
      </c>
      <c r="B49" s="2" t="s">
        <v>2</v>
      </c>
      <c r="C49" s="2" t="s">
        <v>3</v>
      </c>
      <c r="D49" s="108">
        <v>10.8595542291</v>
      </c>
      <c r="E49" s="122"/>
      <c r="F49" s="53"/>
      <c r="G49" s="126"/>
      <c r="H49" s="55"/>
      <c r="I49" s="161"/>
      <c r="J49" s="78"/>
      <c r="K49" s="132" t="s">
        <v>53</v>
      </c>
      <c r="L49" s="12">
        <v>10.8596</v>
      </c>
      <c r="M49" s="73"/>
      <c r="N49" s="7">
        <v>0</v>
      </c>
      <c r="O49" s="148">
        <f t="shared" si="0"/>
        <v>10.8595542291</v>
      </c>
      <c r="P49" s="32">
        <v>7.2072594184899996</v>
      </c>
      <c r="Q49" s="5">
        <v>0</v>
      </c>
      <c r="R49" s="5">
        <v>0</v>
      </c>
      <c r="S49" s="5">
        <v>2.30668427723</v>
      </c>
      <c r="T49" s="175"/>
      <c r="U49" s="21">
        <f t="shared" si="4"/>
        <v>8.5528699518700009</v>
      </c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30"/>
      <c r="BC49" s="30"/>
      <c r="BD49" s="30"/>
      <c r="BE49" s="30"/>
      <c r="BF49" s="30"/>
      <c r="BG49" s="30"/>
      <c r="BH49" s="30"/>
      <c r="BI49" s="30"/>
      <c r="BJ49" s="30"/>
      <c r="BK49" s="30"/>
      <c r="BL49" s="30"/>
      <c r="BM49" s="30"/>
      <c r="BN49" s="30"/>
      <c r="BO49" s="30"/>
      <c r="BP49" s="30"/>
      <c r="BQ49" s="30"/>
      <c r="BR49" s="30"/>
      <c r="BS49" s="30"/>
      <c r="BT49" s="30"/>
      <c r="BU49" s="30"/>
      <c r="BV49" s="30"/>
      <c r="BW49" s="30"/>
      <c r="BX49" s="30"/>
      <c r="BY49" s="30"/>
      <c r="BZ49" s="30"/>
      <c r="CA49" s="30"/>
      <c r="CB49" s="30"/>
      <c r="CC49" s="30"/>
      <c r="CD49" s="30"/>
      <c r="CE49" s="30"/>
      <c r="CF49" s="30"/>
      <c r="CG49" s="30"/>
      <c r="CH49" s="30"/>
      <c r="CI49" s="30"/>
      <c r="CJ49" s="30"/>
      <c r="CK49" s="30"/>
      <c r="CL49" s="30"/>
      <c r="CM49" s="30"/>
      <c r="CN49" s="30"/>
      <c r="CO49" s="30"/>
      <c r="CP49" s="30"/>
      <c r="CQ49" s="30"/>
      <c r="CR49" s="30"/>
      <c r="CS49" s="30"/>
      <c r="CT49" s="30"/>
      <c r="CU49" s="30"/>
      <c r="CV49" s="30"/>
      <c r="CW49" s="30"/>
      <c r="CX49" s="30"/>
      <c r="CY49" s="30"/>
      <c r="CZ49" s="30"/>
      <c r="DA49" s="30"/>
      <c r="DB49" s="30"/>
      <c r="DC49" s="30"/>
      <c r="DD49" s="30"/>
      <c r="DE49" s="30"/>
      <c r="DF49" s="30"/>
      <c r="DG49" s="30"/>
      <c r="DH49" s="30"/>
      <c r="DI49" s="30"/>
      <c r="DJ49" s="30"/>
      <c r="DK49" s="30"/>
      <c r="DL49" s="30"/>
      <c r="DM49" s="30"/>
      <c r="DN49" s="30"/>
      <c r="DO49" s="30"/>
      <c r="DP49" s="30"/>
      <c r="DQ49" s="30"/>
      <c r="DR49" s="30"/>
      <c r="DS49" s="30"/>
      <c r="DT49" s="30"/>
      <c r="DU49" s="30"/>
      <c r="DV49" s="30"/>
      <c r="DW49" s="30"/>
      <c r="DX49" s="30"/>
      <c r="DY49" s="30"/>
      <c r="DZ49" s="30"/>
      <c r="EA49" s="30"/>
      <c r="EB49" s="30"/>
      <c r="EC49" s="30"/>
      <c r="ED49" s="30"/>
      <c r="EE49" s="30"/>
      <c r="EF49" s="30"/>
      <c r="EG49" s="30"/>
      <c r="EH49" s="30"/>
      <c r="EI49" s="30"/>
      <c r="EJ49" s="30"/>
      <c r="EK49" s="30"/>
      <c r="EL49" s="30"/>
      <c r="EM49" s="30"/>
      <c r="EN49" s="30"/>
      <c r="EO49" s="30"/>
      <c r="EP49" s="30"/>
      <c r="EQ49" s="30"/>
      <c r="ER49" s="30"/>
      <c r="ES49" s="30"/>
      <c r="ET49" s="30"/>
      <c r="EU49" s="30"/>
      <c r="EV49" s="30"/>
      <c r="EW49" s="30"/>
      <c r="EX49" s="30"/>
      <c r="EY49" s="30"/>
      <c r="EZ49" s="30"/>
      <c r="FA49" s="30"/>
      <c r="FB49" s="30"/>
      <c r="FC49" s="30"/>
      <c r="FD49" s="30"/>
      <c r="FE49" s="30"/>
      <c r="FF49" s="30"/>
      <c r="FG49" s="30"/>
      <c r="FH49" s="30"/>
      <c r="FI49" s="30"/>
      <c r="FJ49" s="30"/>
      <c r="FK49" s="30"/>
      <c r="FL49" s="30"/>
      <c r="FM49" s="30"/>
      <c r="FN49" s="30"/>
      <c r="FO49" s="30"/>
      <c r="FP49" s="30"/>
      <c r="FQ49" s="30"/>
      <c r="FR49" s="30"/>
      <c r="FS49" s="30"/>
      <c r="FT49" s="30"/>
      <c r="FU49" s="30"/>
      <c r="FV49" s="30"/>
      <c r="FW49" s="30"/>
      <c r="FX49" s="30"/>
      <c r="FY49" s="30"/>
      <c r="FZ49" s="30"/>
      <c r="GA49" s="30"/>
      <c r="GB49" s="30"/>
      <c r="GC49" s="30"/>
      <c r="GD49" s="30"/>
      <c r="GE49" s="30"/>
      <c r="GF49" s="30"/>
      <c r="GG49" s="30"/>
      <c r="GH49" s="30"/>
      <c r="GI49" s="30"/>
      <c r="GJ49" s="30"/>
      <c r="GK49" s="30"/>
      <c r="GL49" s="30"/>
      <c r="GM49" s="30"/>
      <c r="GN49" s="30"/>
      <c r="GO49" s="30"/>
      <c r="GP49" s="30"/>
      <c r="GQ49" s="30"/>
      <c r="GR49" s="30"/>
      <c r="GS49" s="30"/>
      <c r="GT49" s="30"/>
      <c r="GU49" s="30"/>
      <c r="GV49" s="30"/>
      <c r="GW49" s="30"/>
      <c r="GX49" s="30"/>
      <c r="GY49" s="30"/>
      <c r="GZ49" s="30"/>
      <c r="HA49" s="30"/>
      <c r="HB49" s="30"/>
      <c r="HC49" s="30"/>
      <c r="HD49" s="30"/>
      <c r="HE49" s="30"/>
      <c r="HF49" s="30"/>
      <c r="HG49" s="30"/>
      <c r="HH49" s="30"/>
      <c r="HI49" s="30"/>
      <c r="HJ49" s="30"/>
      <c r="HK49" s="30"/>
      <c r="HL49" s="30"/>
      <c r="HM49" s="30"/>
      <c r="HN49" s="30"/>
      <c r="HO49" s="30"/>
      <c r="HP49" s="30"/>
      <c r="HQ49" s="30"/>
      <c r="HR49" s="30"/>
      <c r="HS49" s="30"/>
      <c r="HT49" s="30"/>
      <c r="HU49" s="30"/>
      <c r="HV49" s="30"/>
      <c r="HW49" s="30"/>
      <c r="HX49" s="30"/>
      <c r="HY49" s="30"/>
      <c r="HZ49" s="30"/>
      <c r="IA49" s="30"/>
      <c r="IB49" s="30"/>
    </row>
    <row r="50" spans="1:236" x14ac:dyDescent="0.3">
      <c r="A50" s="2">
        <v>11570</v>
      </c>
      <c r="B50" s="2" t="s">
        <v>2</v>
      </c>
      <c r="C50" s="2" t="s">
        <v>3</v>
      </c>
      <c r="D50" s="108">
        <v>17.631713690600002</v>
      </c>
      <c r="E50" s="122"/>
      <c r="F50" s="53"/>
      <c r="G50" s="122"/>
      <c r="H50" s="53"/>
      <c r="I50" s="105"/>
      <c r="J50" s="47"/>
      <c r="K50" s="132" t="s">
        <v>53</v>
      </c>
      <c r="L50" s="12">
        <v>17.631699999999999</v>
      </c>
      <c r="M50" s="69"/>
      <c r="N50" s="7">
        <v>0</v>
      </c>
      <c r="O50" s="148">
        <f t="shared" si="0"/>
        <v>17.631713690600002</v>
      </c>
      <c r="P50" s="32">
        <v>0</v>
      </c>
      <c r="Q50" s="5">
        <v>0</v>
      </c>
      <c r="R50" s="5">
        <v>0</v>
      </c>
      <c r="S50" s="5">
        <v>0.20363713971299999</v>
      </c>
      <c r="T50" s="172"/>
      <c r="U50" s="21">
        <f t="shared" si="4"/>
        <v>17.428076550887003</v>
      </c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</row>
    <row r="51" spans="1:236" x14ac:dyDescent="0.3">
      <c r="A51" s="2">
        <v>11571</v>
      </c>
      <c r="B51" s="2" t="s">
        <v>2</v>
      </c>
      <c r="C51" s="2" t="s">
        <v>3</v>
      </c>
      <c r="D51" s="108">
        <v>14.4279522429</v>
      </c>
      <c r="E51" s="122"/>
      <c r="F51" s="53"/>
      <c r="G51" s="122"/>
      <c r="H51" s="53"/>
      <c r="I51" s="105"/>
      <c r="J51" s="47"/>
      <c r="K51" s="132" t="s">
        <v>53</v>
      </c>
      <c r="L51" s="12">
        <v>14.428000000000001</v>
      </c>
      <c r="M51" s="65"/>
      <c r="N51" s="7">
        <v>0</v>
      </c>
      <c r="O51" s="148">
        <f t="shared" si="0"/>
        <v>14.4279522429</v>
      </c>
      <c r="P51" s="32">
        <v>0</v>
      </c>
      <c r="Q51" s="5">
        <v>6.4574337174799998</v>
      </c>
      <c r="R51" s="5">
        <v>0</v>
      </c>
      <c r="S51" s="5">
        <v>4.7503127579199997</v>
      </c>
      <c r="T51" s="172">
        <v>10</v>
      </c>
      <c r="U51" s="21">
        <f t="shared" si="4"/>
        <v>3.2202057674999995</v>
      </c>
    </row>
    <row r="52" spans="1:236" x14ac:dyDescent="0.3">
      <c r="A52" s="2">
        <v>11572</v>
      </c>
      <c r="B52" s="2" t="s">
        <v>2</v>
      </c>
      <c r="C52" s="2" t="s">
        <v>3</v>
      </c>
      <c r="D52" s="108">
        <v>15.6329067698</v>
      </c>
      <c r="E52" s="122"/>
      <c r="F52" s="53"/>
      <c r="G52" s="126"/>
      <c r="H52" s="55"/>
      <c r="I52" s="105"/>
      <c r="J52" s="47"/>
      <c r="K52" s="132" t="s">
        <v>53</v>
      </c>
      <c r="L52" s="12">
        <v>15.632899999999999</v>
      </c>
      <c r="M52" s="65"/>
      <c r="N52" s="7">
        <v>0</v>
      </c>
      <c r="O52" s="148">
        <f t="shared" si="0"/>
        <v>15.6329067698</v>
      </c>
      <c r="P52" s="32">
        <v>0</v>
      </c>
      <c r="Q52" s="5">
        <v>3.7708635800799999</v>
      </c>
      <c r="R52" s="5">
        <v>7.3720581312900002</v>
      </c>
      <c r="S52" s="5">
        <v>1.28565913875</v>
      </c>
      <c r="T52" s="172"/>
      <c r="U52" s="168">
        <f t="shared" si="4"/>
        <v>3.2043259196799987</v>
      </c>
      <c r="V52" s="13"/>
    </row>
    <row r="53" spans="1:236" x14ac:dyDescent="0.3">
      <c r="A53" s="2">
        <v>11573</v>
      </c>
      <c r="B53" s="2" t="s">
        <v>2</v>
      </c>
      <c r="C53" s="2" t="s">
        <v>3</v>
      </c>
      <c r="D53" s="108">
        <v>12.9379039001</v>
      </c>
      <c r="E53" s="122" t="s">
        <v>50</v>
      </c>
      <c r="F53" s="119">
        <v>0.361065615048</v>
      </c>
      <c r="G53" s="122" t="s">
        <v>40</v>
      </c>
      <c r="H53" s="119">
        <v>12.5719456892</v>
      </c>
      <c r="I53" s="105"/>
      <c r="J53" s="47"/>
      <c r="K53" s="132" t="s">
        <v>53</v>
      </c>
      <c r="L53" s="12">
        <v>4.8999999999999998E-3</v>
      </c>
      <c r="M53" s="69"/>
      <c r="N53" s="7">
        <v>0</v>
      </c>
      <c r="O53" s="148">
        <f t="shared" si="0"/>
        <v>12.9379039001</v>
      </c>
      <c r="P53" s="32">
        <v>0</v>
      </c>
      <c r="Q53" s="5">
        <v>0</v>
      </c>
      <c r="R53" s="5">
        <v>0</v>
      </c>
      <c r="S53" s="5">
        <v>0</v>
      </c>
      <c r="T53" s="172"/>
      <c r="U53" s="168">
        <f t="shared" si="4"/>
        <v>12.9379039001</v>
      </c>
    </row>
    <row r="54" spans="1:236" x14ac:dyDescent="0.3">
      <c r="A54" s="2">
        <v>11574</v>
      </c>
      <c r="B54" s="2" t="s">
        <v>2</v>
      </c>
      <c r="C54" s="2" t="s">
        <v>3</v>
      </c>
      <c r="D54" s="108">
        <v>37.4409867253</v>
      </c>
      <c r="E54" s="122"/>
      <c r="F54" s="53"/>
      <c r="G54" s="126"/>
      <c r="H54" s="55"/>
      <c r="I54" s="105"/>
      <c r="J54" s="47"/>
      <c r="K54" s="132" t="s">
        <v>53</v>
      </c>
      <c r="L54" s="12">
        <v>37.441000000000003</v>
      </c>
      <c r="M54" s="69"/>
      <c r="N54" s="7">
        <v>0</v>
      </c>
      <c r="O54" s="148">
        <f t="shared" si="0"/>
        <v>37.4409867253</v>
      </c>
      <c r="P54" s="32">
        <v>3.9489554242699998</v>
      </c>
      <c r="Q54" s="5">
        <v>23.917110923999999</v>
      </c>
      <c r="R54" s="5">
        <v>8.3353079173500007</v>
      </c>
      <c r="S54" s="5">
        <v>5.1885678839200002</v>
      </c>
      <c r="T54" s="172"/>
      <c r="U54" s="168">
        <f t="shared" si="4"/>
        <v>2.999911430379143E-11</v>
      </c>
    </row>
    <row r="55" spans="1:236" x14ac:dyDescent="0.3">
      <c r="A55" s="2">
        <v>11575</v>
      </c>
      <c r="B55" s="2" t="s">
        <v>2</v>
      </c>
      <c r="C55" s="2" t="s">
        <v>3</v>
      </c>
      <c r="D55" s="108">
        <v>46.9993519513</v>
      </c>
      <c r="E55" s="122"/>
      <c r="F55" s="53"/>
      <c r="G55" s="122"/>
      <c r="H55" s="53"/>
      <c r="I55" s="105"/>
      <c r="J55" s="47"/>
      <c r="K55" s="132" t="s">
        <v>53</v>
      </c>
      <c r="L55" s="12">
        <v>46.999400000000001</v>
      </c>
      <c r="M55" s="69"/>
      <c r="N55" s="7">
        <v>0</v>
      </c>
      <c r="O55" s="148">
        <f t="shared" si="0"/>
        <v>46.9993519513</v>
      </c>
      <c r="P55" s="32">
        <v>0</v>
      </c>
      <c r="Q55" s="5">
        <v>35.4124485659</v>
      </c>
      <c r="R55" s="5">
        <v>0</v>
      </c>
      <c r="S55" s="5">
        <v>11.573035385200001</v>
      </c>
      <c r="T55" s="172"/>
      <c r="U55" s="168">
        <f t="shared" si="4"/>
        <v>1.3868000199998676E-2</v>
      </c>
    </row>
    <row r="56" spans="1:236" x14ac:dyDescent="0.3">
      <c r="A56" s="2">
        <v>11576</v>
      </c>
      <c r="B56" s="2" t="s">
        <v>2</v>
      </c>
      <c r="C56" s="2" t="s">
        <v>3</v>
      </c>
      <c r="D56" s="108">
        <v>9.5589121369200001</v>
      </c>
      <c r="E56" s="122"/>
      <c r="F56" s="53"/>
      <c r="G56" s="123"/>
      <c r="H56" s="54"/>
      <c r="I56" s="105"/>
      <c r="J56" s="47"/>
      <c r="K56" s="132" t="s">
        <v>53</v>
      </c>
      <c r="L56" s="12">
        <v>9.5588999999999995</v>
      </c>
      <c r="M56" s="69"/>
      <c r="N56" s="7">
        <v>0</v>
      </c>
      <c r="O56" s="148">
        <f t="shared" si="0"/>
        <v>9.5589121369200001</v>
      </c>
      <c r="P56" s="32">
        <v>0</v>
      </c>
      <c r="Q56" s="5">
        <v>0</v>
      </c>
      <c r="R56" s="5">
        <v>3.0282864077</v>
      </c>
      <c r="S56" s="5">
        <v>1.5795326816999999</v>
      </c>
      <c r="T56" s="172"/>
      <c r="U56" s="168">
        <f t="shared" si="4"/>
        <v>4.9510930475200006</v>
      </c>
      <c r="V56" s="13"/>
      <c r="Y56" s="13"/>
    </row>
    <row r="57" spans="1:236" x14ac:dyDescent="0.3">
      <c r="A57" s="2">
        <v>11577</v>
      </c>
      <c r="B57" s="2" t="s">
        <v>2</v>
      </c>
      <c r="C57" s="2" t="s">
        <v>3</v>
      </c>
      <c r="D57" s="108">
        <v>35.685949018000002</v>
      </c>
      <c r="E57" s="122"/>
      <c r="F57" s="53"/>
      <c r="G57" s="122"/>
      <c r="H57" s="53"/>
      <c r="I57" s="105"/>
      <c r="J57" s="47"/>
      <c r="K57" s="132" t="s">
        <v>53</v>
      </c>
      <c r="L57" s="12">
        <v>35.685899999999997</v>
      </c>
      <c r="M57" s="69"/>
      <c r="N57" s="7">
        <v>0</v>
      </c>
      <c r="O57" s="148">
        <f t="shared" si="0"/>
        <v>35.685949018000002</v>
      </c>
      <c r="P57" s="32">
        <v>3.3258798429100001</v>
      </c>
      <c r="Q57" s="5">
        <v>0</v>
      </c>
      <c r="R57" s="5">
        <v>10.492882935800001</v>
      </c>
      <c r="S57" s="5">
        <v>16.798255855400001</v>
      </c>
      <c r="T57" s="172"/>
      <c r="U57" s="168">
        <f t="shared" si="4"/>
        <v>8.3948102268000007</v>
      </c>
    </row>
    <row r="58" spans="1:236" x14ac:dyDescent="0.3">
      <c r="A58" s="2">
        <v>11578</v>
      </c>
      <c r="B58" s="2" t="s">
        <v>2</v>
      </c>
      <c r="C58" s="2" t="s">
        <v>3</v>
      </c>
      <c r="D58" s="108">
        <v>14.177029432099999</v>
      </c>
      <c r="E58" s="122"/>
      <c r="F58" s="53"/>
      <c r="G58" s="126"/>
      <c r="H58" s="55"/>
      <c r="I58" s="105"/>
      <c r="J58" s="47"/>
      <c r="K58" s="132" t="s">
        <v>53</v>
      </c>
      <c r="L58" s="12">
        <v>14.177</v>
      </c>
      <c r="M58" s="69"/>
      <c r="N58" s="7">
        <v>0</v>
      </c>
      <c r="O58" s="148">
        <f t="shared" si="0"/>
        <v>14.177029432099999</v>
      </c>
      <c r="P58" s="32">
        <v>0</v>
      </c>
      <c r="Q58" s="5">
        <v>0</v>
      </c>
      <c r="R58" s="5">
        <v>0</v>
      </c>
      <c r="S58" s="5">
        <v>2.3517085623599998</v>
      </c>
      <c r="T58" s="172"/>
      <c r="U58" s="168">
        <f t="shared" si="4"/>
        <v>11.825320869740001</v>
      </c>
    </row>
    <row r="59" spans="1:236" x14ac:dyDescent="0.3">
      <c r="A59" s="2">
        <v>11579</v>
      </c>
      <c r="B59" s="2" t="s">
        <v>2</v>
      </c>
      <c r="C59" s="2" t="s">
        <v>3</v>
      </c>
      <c r="D59" s="108">
        <v>17.027530064800001</v>
      </c>
      <c r="E59" s="122"/>
      <c r="F59" s="53"/>
      <c r="G59" s="122"/>
      <c r="H59" s="53"/>
      <c r="I59" s="105"/>
      <c r="J59" s="47"/>
      <c r="K59" s="132" t="s">
        <v>53</v>
      </c>
      <c r="L59" s="12">
        <v>17.0275</v>
      </c>
      <c r="M59" s="69"/>
      <c r="N59" s="7">
        <v>0</v>
      </c>
      <c r="O59" s="148">
        <f t="shared" si="0"/>
        <v>17.027530064800001</v>
      </c>
      <c r="P59" s="32">
        <v>0</v>
      </c>
      <c r="Q59" s="5">
        <v>10.7764563918</v>
      </c>
      <c r="R59" s="5">
        <v>0</v>
      </c>
      <c r="S59" s="5">
        <v>0</v>
      </c>
      <c r="T59" s="172"/>
      <c r="U59" s="168">
        <f t="shared" si="4"/>
        <v>6.2510736730000005</v>
      </c>
    </row>
    <row r="60" spans="1:236" x14ac:dyDescent="0.3">
      <c r="A60" s="2">
        <v>11590</v>
      </c>
      <c r="B60" s="2" t="s">
        <v>2</v>
      </c>
      <c r="C60" s="2" t="s">
        <v>3</v>
      </c>
      <c r="D60" s="108">
        <v>49.204518520999997</v>
      </c>
      <c r="E60" s="122" t="s">
        <v>40</v>
      </c>
      <c r="F60" s="119">
        <v>49.204518520999997</v>
      </c>
      <c r="G60" s="126"/>
      <c r="H60" s="55"/>
      <c r="I60" s="105"/>
      <c r="J60" s="47"/>
      <c r="K60" s="133"/>
      <c r="L60" s="134"/>
      <c r="M60" s="69"/>
      <c r="N60" s="7">
        <v>0</v>
      </c>
      <c r="O60" s="148">
        <f t="shared" si="0"/>
        <v>49.204518520999997</v>
      </c>
      <c r="P60" s="32">
        <v>0</v>
      </c>
      <c r="Q60" s="5">
        <v>28.256348026000001</v>
      </c>
      <c r="R60" s="5">
        <v>16.120158480899999</v>
      </c>
      <c r="S60" s="5">
        <v>1.69423436718E-2</v>
      </c>
      <c r="T60" s="172"/>
      <c r="U60" s="168">
        <f t="shared" si="4"/>
        <v>4.8110696704281963</v>
      </c>
    </row>
    <row r="61" spans="1:236" x14ac:dyDescent="0.3">
      <c r="A61" s="2">
        <v>11592</v>
      </c>
      <c r="B61" s="2" t="s">
        <v>2</v>
      </c>
      <c r="C61" s="2" t="s">
        <v>3</v>
      </c>
      <c r="D61" s="108">
        <v>80.896656813500002</v>
      </c>
      <c r="E61" s="122" t="s">
        <v>40</v>
      </c>
      <c r="F61" s="119">
        <v>80.896656813500002</v>
      </c>
      <c r="G61" s="123"/>
      <c r="H61" s="54"/>
      <c r="I61" s="105">
        <v>7.7</v>
      </c>
      <c r="J61" s="47"/>
      <c r="K61" s="133"/>
      <c r="L61" s="134"/>
      <c r="M61" s="65"/>
      <c r="N61" s="7">
        <v>50.532661861500003</v>
      </c>
      <c r="O61" s="148">
        <f t="shared" si="0"/>
        <v>30.363994951999999</v>
      </c>
      <c r="P61" s="32">
        <v>30.360917556099999</v>
      </c>
      <c r="Q61" s="5">
        <v>63.004979645200002</v>
      </c>
      <c r="R61" s="5">
        <v>0</v>
      </c>
      <c r="S61" s="5">
        <v>17.712318688700002</v>
      </c>
      <c r="T61" s="172"/>
      <c r="U61" s="168">
        <f t="shared" si="4"/>
        <v>0.17935847959999762</v>
      </c>
    </row>
    <row r="62" spans="1:236" x14ac:dyDescent="0.3">
      <c r="A62" s="2">
        <v>11593</v>
      </c>
      <c r="B62" s="2" t="s">
        <v>2</v>
      </c>
      <c r="C62" s="2" t="s">
        <v>3</v>
      </c>
      <c r="D62" s="108">
        <v>36.009396615500002</v>
      </c>
      <c r="E62" s="122" t="s">
        <v>50</v>
      </c>
      <c r="F62" s="119">
        <v>19.821283803499998</v>
      </c>
      <c r="G62" s="122" t="s">
        <v>40</v>
      </c>
      <c r="H62" s="119">
        <v>16.188112812</v>
      </c>
      <c r="I62" s="105"/>
      <c r="J62" s="47"/>
      <c r="K62" s="133"/>
      <c r="L62" s="134"/>
      <c r="M62" s="65"/>
      <c r="N62" s="7">
        <v>0</v>
      </c>
      <c r="O62" s="148">
        <f t="shared" si="0"/>
        <v>36.009396615500002</v>
      </c>
      <c r="P62" s="32">
        <v>0</v>
      </c>
      <c r="Q62" s="5">
        <v>8.5861578810200001</v>
      </c>
      <c r="R62" s="5">
        <v>5.9378184748600003</v>
      </c>
      <c r="S62" s="5">
        <v>14.7397619093</v>
      </c>
      <c r="T62" s="172"/>
      <c r="U62" s="168">
        <f t="shared" si="4"/>
        <v>6.7456583503199994</v>
      </c>
    </row>
    <row r="63" spans="1:236" x14ac:dyDescent="0.3">
      <c r="A63" s="2">
        <v>11594</v>
      </c>
      <c r="B63" s="2" t="s">
        <v>2</v>
      </c>
      <c r="C63" s="2" t="s">
        <v>3</v>
      </c>
      <c r="D63" s="108">
        <v>41.881031425700002</v>
      </c>
      <c r="E63" s="122" t="s">
        <v>40</v>
      </c>
      <c r="F63" s="119">
        <v>41.881031425700002</v>
      </c>
      <c r="G63" s="122"/>
      <c r="H63" s="53"/>
      <c r="I63" s="105"/>
      <c r="J63" s="47"/>
      <c r="K63" s="133"/>
      <c r="L63" s="134"/>
      <c r="M63" s="69"/>
      <c r="N63" s="7">
        <v>0</v>
      </c>
      <c r="O63" s="148">
        <f t="shared" si="0"/>
        <v>41.881031425700002</v>
      </c>
      <c r="P63" s="32">
        <v>41.881031425700002</v>
      </c>
      <c r="Q63" s="5">
        <v>10.914574651300001</v>
      </c>
      <c r="R63" s="5">
        <v>24.769945553300001</v>
      </c>
      <c r="S63" s="5">
        <v>0.72371689645600001</v>
      </c>
      <c r="T63" s="172"/>
      <c r="U63" s="168">
        <f t="shared" si="4"/>
        <v>5.4727943246439992</v>
      </c>
    </row>
    <row r="64" spans="1:236" x14ac:dyDescent="0.3">
      <c r="A64" s="2">
        <v>11595</v>
      </c>
      <c r="B64" s="2" t="s">
        <v>2</v>
      </c>
      <c r="C64" s="2" t="s">
        <v>3</v>
      </c>
      <c r="D64" s="108">
        <v>17.9019315265</v>
      </c>
      <c r="E64" s="122" t="s">
        <v>50</v>
      </c>
      <c r="F64" s="119">
        <v>17.9019315265</v>
      </c>
      <c r="G64" s="126"/>
      <c r="H64" s="55"/>
      <c r="I64" s="105"/>
      <c r="J64" s="47"/>
      <c r="K64" s="133"/>
      <c r="L64" s="134"/>
      <c r="M64" s="69"/>
      <c r="N64" s="7">
        <v>0</v>
      </c>
      <c r="O64" s="148">
        <f t="shared" si="0"/>
        <v>17.9019315265</v>
      </c>
      <c r="P64" s="32">
        <v>17.9019315265</v>
      </c>
      <c r="Q64" s="5">
        <v>0</v>
      </c>
      <c r="R64" s="5">
        <v>0</v>
      </c>
      <c r="S64" s="5">
        <v>0</v>
      </c>
      <c r="T64" s="172"/>
      <c r="U64" s="168">
        <f t="shared" si="4"/>
        <v>17.9019315265</v>
      </c>
    </row>
    <row r="65" spans="1:21" x14ac:dyDescent="0.3">
      <c r="A65" s="2">
        <v>11596</v>
      </c>
      <c r="B65" s="2" t="s">
        <v>2</v>
      </c>
      <c r="C65" s="2" t="s">
        <v>3</v>
      </c>
      <c r="D65" s="108">
        <v>25.639892231299999</v>
      </c>
      <c r="E65" s="122" t="s">
        <v>50</v>
      </c>
      <c r="F65" s="119">
        <v>25.639892231299999</v>
      </c>
      <c r="G65" s="126"/>
      <c r="H65" s="55"/>
      <c r="I65" s="105">
        <v>6.4</v>
      </c>
      <c r="J65" s="47"/>
      <c r="K65" s="133"/>
      <c r="L65" s="134"/>
      <c r="M65" s="69"/>
      <c r="N65" s="7">
        <v>25.639892231299999</v>
      </c>
      <c r="O65" s="148">
        <f t="shared" si="0"/>
        <v>0</v>
      </c>
      <c r="P65" s="32">
        <v>0</v>
      </c>
      <c r="Q65" s="5">
        <v>0</v>
      </c>
      <c r="R65" s="5">
        <v>0</v>
      </c>
      <c r="S65" s="5">
        <v>0</v>
      </c>
      <c r="T65" s="172"/>
      <c r="U65" s="168">
        <f t="shared" si="4"/>
        <v>25.639892231299999</v>
      </c>
    </row>
    <row r="66" spans="1:21" x14ac:dyDescent="0.3">
      <c r="A66" s="2">
        <v>11598</v>
      </c>
      <c r="B66" s="2" t="s">
        <v>2</v>
      </c>
      <c r="C66" s="2" t="s">
        <v>3</v>
      </c>
      <c r="D66" s="108">
        <v>39.274692127199998</v>
      </c>
      <c r="E66" s="122" t="s">
        <v>50</v>
      </c>
      <c r="F66" s="119">
        <v>39.274692127199998</v>
      </c>
      <c r="G66" s="126"/>
      <c r="H66" s="55"/>
      <c r="I66" s="105"/>
      <c r="J66" s="47"/>
      <c r="K66" s="135"/>
      <c r="L66" s="136"/>
      <c r="M66" s="82"/>
      <c r="N66" s="7">
        <v>31.664070666400001</v>
      </c>
      <c r="O66" s="148">
        <f t="shared" si="0"/>
        <v>7.6106214607999974</v>
      </c>
      <c r="P66" s="32">
        <v>7.7316747137600004</v>
      </c>
      <c r="Q66" s="5">
        <v>7.5547808995399999</v>
      </c>
      <c r="R66" s="5">
        <v>0</v>
      </c>
      <c r="S66" s="5">
        <v>9.9536415911899994</v>
      </c>
      <c r="T66" s="172"/>
      <c r="U66" s="168">
        <f t="shared" si="4"/>
        <v>21.76626963647</v>
      </c>
    </row>
    <row r="67" spans="1:21" x14ac:dyDescent="0.3">
      <c r="A67" s="2">
        <v>11599</v>
      </c>
      <c r="B67" s="2" t="s">
        <v>2</v>
      </c>
      <c r="C67" s="2" t="s">
        <v>3</v>
      </c>
      <c r="D67" s="108">
        <v>23.267435649199999</v>
      </c>
      <c r="E67" s="122" t="s">
        <v>50</v>
      </c>
      <c r="F67" s="119">
        <v>23.267435649199999</v>
      </c>
      <c r="G67" s="126"/>
      <c r="H67" s="55"/>
      <c r="I67" s="105">
        <v>1.1000000000000001</v>
      </c>
      <c r="J67" s="47"/>
      <c r="K67" s="135"/>
      <c r="L67" s="136"/>
      <c r="M67" s="65"/>
      <c r="N67" s="7">
        <v>0</v>
      </c>
      <c r="O67" s="148">
        <f t="shared" si="0"/>
        <v>23.267435649199999</v>
      </c>
      <c r="P67" s="32">
        <v>23.267435649199999</v>
      </c>
      <c r="Q67" s="5">
        <v>0</v>
      </c>
      <c r="R67" s="5">
        <v>0</v>
      </c>
      <c r="S67" s="5">
        <v>11.599241016700001</v>
      </c>
      <c r="T67" s="172"/>
      <c r="U67" s="168">
        <f t="shared" si="4"/>
        <v>11.668194632499999</v>
      </c>
    </row>
    <row r="68" spans="1:21" x14ac:dyDescent="0.3">
      <c r="A68" s="2">
        <v>11602</v>
      </c>
      <c r="B68" s="2" t="s">
        <v>2</v>
      </c>
      <c r="C68" s="2" t="s">
        <v>3</v>
      </c>
      <c r="D68" s="108">
        <v>13.4758894071</v>
      </c>
      <c r="E68" s="122" t="s">
        <v>25</v>
      </c>
      <c r="F68" s="119">
        <v>13.4758894071</v>
      </c>
      <c r="G68" s="123"/>
      <c r="H68" s="54"/>
      <c r="I68" s="105"/>
      <c r="J68" s="47"/>
      <c r="K68" s="130"/>
      <c r="L68" s="131"/>
      <c r="M68" s="65"/>
      <c r="N68" s="7">
        <v>0</v>
      </c>
      <c r="O68" s="148">
        <f t="shared" si="0"/>
        <v>13.4758894071</v>
      </c>
      <c r="P68" s="32">
        <v>0</v>
      </c>
      <c r="Q68" s="5">
        <v>3.1915055742299998</v>
      </c>
      <c r="R68" s="5">
        <v>0</v>
      </c>
      <c r="S68" s="5">
        <v>4.9916018814300003</v>
      </c>
      <c r="T68" s="172"/>
      <c r="U68" s="168">
        <f t="shared" si="4"/>
        <v>5.2927819514400003</v>
      </c>
    </row>
    <row r="69" spans="1:21" x14ac:dyDescent="0.3">
      <c r="A69" s="2">
        <v>11697</v>
      </c>
      <c r="B69" s="2" t="s">
        <v>2</v>
      </c>
      <c r="C69" s="2" t="s">
        <v>3</v>
      </c>
      <c r="D69" s="108">
        <v>13.8038610529</v>
      </c>
      <c r="E69" s="122"/>
      <c r="F69" s="53"/>
      <c r="G69" s="122"/>
      <c r="H69" s="53"/>
      <c r="I69" s="105"/>
      <c r="J69" s="47"/>
      <c r="K69" s="130"/>
      <c r="L69" s="131"/>
      <c r="M69" s="65"/>
      <c r="N69" s="7">
        <v>0</v>
      </c>
      <c r="O69" s="148">
        <f t="shared" si="0"/>
        <v>13.8038610529</v>
      </c>
      <c r="P69" s="32">
        <v>13.8038610529</v>
      </c>
      <c r="Q69" s="5">
        <v>0</v>
      </c>
      <c r="R69" s="5">
        <v>0</v>
      </c>
      <c r="S69" s="5">
        <v>12.2222141329</v>
      </c>
      <c r="T69" s="172"/>
      <c r="U69" s="168">
        <f t="shared" si="4"/>
        <v>1.5816469200000007</v>
      </c>
    </row>
    <row r="70" spans="1:21" x14ac:dyDescent="0.3">
      <c r="A70" s="2">
        <v>11698</v>
      </c>
      <c r="B70" s="2" t="s">
        <v>2</v>
      </c>
      <c r="C70" s="2" t="s">
        <v>3</v>
      </c>
      <c r="D70" s="108">
        <v>18.647130708399999</v>
      </c>
      <c r="E70" s="122"/>
      <c r="F70" s="53"/>
      <c r="G70" s="126"/>
      <c r="H70" s="55"/>
      <c r="I70" s="105"/>
      <c r="J70" s="47"/>
      <c r="K70" s="130"/>
      <c r="L70" s="131"/>
      <c r="M70" s="67"/>
      <c r="N70" s="7">
        <v>0</v>
      </c>
      <c r="O70" s="148">
        <f t="shared" si="0"/>
        <v>18.647130708399999</v>
      </c>
      <c r="P70" s="32">
        <v>18.647130708399999</v>
      </c>
      <c r="Q70" s="5">
        <v>0</v>
      </c>
      <c r="R70" s="5">
        <v>0</v>
      </c>
      <c r="S70" s="5">
        <v>0.15923469655399999</v>
      </c>
      <c r="T70" s="172"/>
      <c r="U70" s="168">
        <f t="shared" si="4"/>
        <v>18.487896011845997</v>
      </c>
    </row>
    <row r="71" spans="1:21" x14ac:dyDescent="0.3">
      <c r="A71" s="2">
        <v>11699</v>
      </c>
      <c r="B71" s="2" t="s">
        <v>2</v>
      </c>
      <c r="C71" s="2" t="s">
        <v>3</v>
      </c>
      <c r="D71" s="108">
        <v>12.785993874000001</v>
      </c>
      <c r="E71" s="122"/>
      <c r="F71" s="53"/>
      <c r="G71" s="126"/>
      <c r="H71" s="55"/>
      <c r="I71" s="105"/>
      <c r="J71" s="47"/>
      <c r="K71" s="130"/>
      <c r="L71" s="131"/>
      <c r="M71" s="67"/>
      <c r="N71" s="7">
        <v>0</v>
      </c>
      <c r="O71" s="148">
        <f t="shared" si="0"/>
        <v>12.785993874000001</v>
      </c>
      <c r="P71" s="32">
        <v>12.785993874000001</v>
      </c>
      <c r="Q71" s="5">
        <v>0</v>
      </c>
      <c r="R71" s="5">
        <v>0</v>
      </c>
      <c r="S71" s="5">
        <v>0</v>
      </c>
      <c r="T71" s="172"/>
      <c r="U71" s="168">
        <f t="shared" si="4"/>
        <v>12.785993874000001</v>
      </c>
    </row>
    <row r="72" spans="1:21" x14ac:dyDescent="0.3">
      <c r="A72" s="2">
        <v>11710</v>
      </c>
      <c r="B72" s="2" t="s">
        <v>2</v>
      </c>
      <c r="C72" s="2" t="s">
        <v>3</v>
      </c>
      <c r="D72" s="108">
        <v>23.236611738200001</v>
      </c>
      <c r="E72" s="122" t="s">
        <v>50</v>
      </c>
      <c r="F72" s="119">
        <v>23.236611738200001</v>
      </c>
      <c r="G72" s="122"/>
      <c r="H72" s="53"/>
      <c r="I72" s="105"/>
      <c r="J72" s="47"/>
      <c r="K72" s="135"/>
      <c r="L72" s="136"/>
      <c r="M72" s="65"/>
      <c r="N72" s="7">
        <v>0</v>
      </c>
      <c r="O72" s="148">
        <f t="shared" ref="O72:O138" si="5">D72-N72</f>
        <v>23.236611738200001</v>
      </c>
      <c r="P72" s="32">
        <v>0</v>
      </c>
      <c r="Q72" s="5">
        <v>0</v>
      </c>
      <c r="R72" s="5">
        <v>0</v>
      </c>
      <c r="S72" s="5">
        <v>0</v>
      </c>
      <c r="T72" s="172"/>
      <c r="U72" s="168">
        <f t="shared" si="4"/>
        <v>23.236611738200001</v>
      </c>
    </row>
    <row r="73" spans="1:21" x14ac:dyDescent="0.3">
      <c r="A73" s="2">
        <v>11892</v>
      </c>
      <c r="B73" s="2" t="s">
        <v>2</v>
      </c>
      <c r="C73" s="2" t="s">
        <v>6</v>
      </c>
      <c r="D73" s="108">
        <v>12.8386093467</v>
      </c>
      <c r="E73" s="122" t="s">
        <v>51</v>
      </c>
      <c r="F73" s="119">
        <v>12.8386093467</v>
      </c>
      <c r="G73" s="126"/>
      <c r="H73" s="55"/>
      <c r="I73" s="105">
        <v>11.4</v>
      </c>
      <c r="J73" s="47"/>
      <c r="K73" s="135"/>
      <c r="L73" s="136"/>
      <c r="M73" s="82"/>
      <c r="N73" s="7">
        <v>4.2453575186999997</v>
      </c>
      <c r="O73" s="148">
        <f t="shared" si="5"/>
        <v>8.5932518279999996</v>
      </c>
      <c r="P73" s="32">
        <v>0</v>
      </c>
      <c r="Q73" s="5">
        <v>0</v>
      </c>
      <c r="R73" s="5">
        <v>0.38098031151900003</v>
      </c>
      <c r="S73" s="5">
        <v>6.8244827253200002</v>
      </c>
      <c r="T73" s="172"/>
      <c r="U73" s="168">
        <f t="shared" si="4"/>
        <v>5.633146309861</v>
      </c>
    </row>
    <row r="74" spans="1:21" x14ac:dyDescent="0.3">
      <c r="A74" s="2">
        <v>11897</v>
      </c>
      <c r="B74" s="2" t="s">
        <v>2</v>
      </c>
      <c r="C74" s="2" t="s">
        <v>6</v>
      </c>
      <c r="D74" s="108">
        <v>1.48444797334</v>
      </c>
      <c r="E74" s="122"/>
      <c r="F74" s="53"/>
      <c r="G74" s="126"/>
      <c r="H74" s="55"/>
      <c r="I74" s="105"/>
      <c r="J74" s="47"/>
      <c r="K74" s="132" t="s">
        <v>53</v>
      </c>
      <c r="L74" s="12">
        <v>13.803900000000001</v>
      </c>
      <c r="M74" s="82"/>
      <c r="N74" s="7">
        <v>0</v>
      </c>
      <c r="O74" s="148">
        <f t="shared" si="5"/>
        <v>1.48444797334</v>
      </c>
      <c r="P74" s="32">
        <v>1.48444797334</v>
      </c>
      <c r="Q74" s="5">
        <v>0.845994101695</v>
      </c>
      <c r="R74" s="5">
        <v>0</v>
      </c>
      <c r="S74" s="5">
        <v>0.636190733078</v>
      </c>
      <c r="T74" s="172"/>
      <c r="U74" s="168">
        <f t="shared" si="4"/>
        <v>2.2631385670000004E-3</v>
      </c>
    </row>
    <row r="75" spans="1:21" x14ac:dyDescent="0.3">
      <c r="A75" s="2">
        <v>11898</v>
      </c>
      <c r="B75" s="2" t="s">
        <v>2</v>
      </c>
      <c r="C75" s="2" t="s">
        <v>6</v>
      </c>
      <c r="D75" s="108">
        <v>2.1036388398699999</v>
      </c>
      <c r="E75" s="122"/>
      <c r="F75" s="53"/>
      <c r="G75" s="126"/>
      <c r="H75" s="55"/>
      <c r="I75" s="105"/>
      <c r="J75" s="47"/>
      <c r="K75" s="132" t="s">
        <v>53</v>
      </c>
      <c r="L75" s="12">
        <v>18.647099999999998</v>
      </c>
      <c r="M75" s="65"/>
      <c r="N75" s="7">
        <v>0</v>
      </c>
      <c r="O75" s="148">
        <f t="shared" si="5"/>
        <v>2.1036388398699999</v>
      </c>
      <c r="P75" s="32">
        <v>2.1036388398699999</v>
      </c>
      <c r="Q75" s="5">
        <v>0.84611966531500005</v>
      </c>
      <c r="R75" s="5">
        <v>0</v>
      </c>
      <c r="S75" s="5">
        <v>1.2575191745500001</v>
      </c>
      <c r="T75" s="173"/>
      <c r="U75" s="168">
        <f t="shared" si="4"/>
        <v>5.000000413701855E-12</v>
      </c>
    </row>
    <row r="76" spans="1:21" x14ac:dyDescent="0.3">
      <c r="A76" s="2">
        <v>11899</v>
      </c>
      <c r="B76" s="2" t="s">
        <v>2</v>
      </c>
      <c r="C76" s="2" t="s">
        <v>6</v>
      </c>
      <c r="D76" s="108">
        <v>4.9381259157899997</v>
      </c>
      <c r="E76" s="122"/>
      <c r="F76" s="53"/>
      <c r="G76" s="122"/>
      <c r="H76" s="53"/>
      <c r="I76" s="105"/>
      <c r="J76" s="47"/>
      <c r="K76" s="132" t="s">
        <v>53</v>
      </c>
      <c r="L76" s="12">
        <v>12.786</v>
      </c>
      <c r="M76" s="82"/>
      <c r="N76" s="7">
        <v>0</v>
      </c>
      <c r="O76" s="148">
        <f t="shared" si="5"/>
        <v>4.9381259157899997</v>
      </c>
      <c r="P76" s="32">
        <v>4.9381259157899997</v>
      </c>
      <c r="Q76" s="5">
        <v>4.9381259157899997</v>
      </c>
      <c r="R76" s="5">
        <v>0</v>
      </c>
      <c r="S76" s="5">
        <v>0</v>
      </c>
      <c r="T76" s="172"/>
      <c r="U76" s="168">
        <f t="shared" si="4"/>
        <v>0</v>
      </c>
    </row>
    <row r="77" spans="1:21" x14ac:dyDescent="0.3">
      <c r="A77" s="2">
        <v>11900</v>
      </c>
      <c r="B77" s="2" t="s">
        <v>2</v>
      </c>
      <c r="C77" s="2" t="s">
        <v>6</v>
      </c>
      <c r="D77" s="108">
        <v>1.13512491808</v>
      </c>
      <c r="E77" s="122"/>
      <c r="F77" s="53"/>
      <c r="G77" s="122"/>
      <c r="H77" s="53"/>
      <c r="I77" s="105"/>
      <c r="J77" s="47"/>
      <c r="K77" s="132" t="s">
        <v>53</v>
      </c>
      <c r="L77" s="12">
        <v>1.1351</v>
      </c>
      <c r="M77" s="67"/>
      <c r="N77" s="7">
        <v>0</v>
      </c>
      <c r="O77" s="148">
        <f t="shared" si="5"/>
        <v>1.13512491808</v>
      </c>
      <c r="P77" s="32">
        <v>1.13512491808</v>
      </c>
      <c r="Q77" s="5">
        <v>1.13512491808</v>
      </c>
      <c r="R77" s="5">
        <v>0</v>
      </c>
      <c r="S77" s="5">
        <v>0</v>
      </c>
      <c r="T77" s="172"/>
      <c r="U77" s="168">
        <f t="shared" si="4"/>
        <v>0</v>
      </c>
    </row>
    <row r="78" spans="1:21" x14ac:dyDescent="0.3">
      <c r="A78" s="2">
        <v>11901</v>
      </c>
      <c r="B78" s="2" t="s">
        <v>2</v>
      </c>
      <c r="C78" s="2" t="s">
        <v>6</v>
      </c>
      <c r="D78" s="108">
        <v>192.10676652199999</v>
      </c>
      <c r="E78" s="122"/>
      <c r="F78" s="53"/>
      <c r="G78" s="126"/>
      <c r="H78" s="55"/>
      <c r="I78" s="105"/>
      <c r="J78" s="47"/>
      <c r="K78" s="132" t="s">
        <v>53</v>
      </c>
      <c r="L78" s="12">
        <v>192.10679999999999</v>
      </c>
      <c r="M78" s="82"/>
      <c r="N78" s="7">
        <v>0</v>
      </c>
      <c r="O78" s="148">
        <f t="shared" si="5"/>
        <v>192.10676652199999</v>
      </c>
      <c r="P78" s="32">
        <v>191.74495842100001</v>
      </c>
      <c r="Q78" s="5">
        <v>52.226011986800003</v>
      </c>
      <c r="R78" s="5">
        <v>10.945992031899999</v>
      </c>
      <c r="S78" s="5">
        <v>67.475987960699996</v>
      </c>
      <c r="T78" s="172"/>
      <c r="U78" s="168">
        <f t="shared" si="4"/>
        <v>61.458774542599997</v>
      </c>
    </row>
    <row r="79" spans="1:21" x14ac:dyDescent="0.3">
      <c r="A79" s="2">
        <v>11915</v>
      </c>
      <c r="B79" s="2" t="s">
        <v>2</v>
      </c>
      <c r="C79" s="2" t="s">
        <v>6</v>
      </c>
      <c r="D79" s="108">
        <v>41.027520311099998</v>
      </c>
      <c r="E79" s="122"/>
      <c r="F79" s="53"/>
      <c r="G79" s="126"/>
      <c r="H79" s="55"/>
      <c r="I79" s="105"/>
      <c r="J79" s="47"/>
      <c r="K79" s="132" t="s">
        <v>53</v>
      </c>
      <c r="L79" s="12">
        <v>41.027500000000003</v>
      </c>
      <c r="M79" s="67"/>
      <c r="N79" s="7">
        <v>0</v>
      </c>
      <c r="O79" s="148">
        <f t="shared" si="5"/>
        <v>41.027520311099998</v>
      </c>
      <c r="P79" s="32">
        <v>0</v>
      </c>
      <c r="Q79" s="5">
        <v>11.8021835901</v>
      </c>
      <c r="R79" s="5">
        <v>3.4389050107800001</v>
      </c>
      <c r="S79" s="5">
        <v>11.120156122999999</v>
      </c>
      <c r="T79" s="172"/>
      <c r="U79" s="168">
        <f t="shared" si="4"/>
        <v>14.666275587219999</v>
      </c>
    </row>
    <row r="80" spans="1:21" x14ac:dyDescent="0.3">
      <c r="A80" s="2">
        <v>11916</v>
      </c>
      <c r="B80" s="2" t="s">
        <v>2</v>
      </c>
      <c r="C80" s="2" t="s">
        <v>6</v>
      </c>
      <c r="D80" s="108">
        <v>19.686349296500001</v>
      </c>
      <c r="E80" s="122"/>
      <c r="F80" s="53"/>
      <c r="G80" s="122"/>
      <c r="H80" s="53"/>
      <c r="I80" s="105"/>
      <c r="J80" s="47"/>
      <c r="K80" s="132" t="s">
        <v>53</v>
      </c>
      <c r="L80" s="12">
        <v>19.686299999999999</v>
      </c>
      <c r="M80" s="67"/>
      <c r="N80" s="7">
        <v>0</v>
      </c>
      <c r="O80" s="148">
        <f t="shared" si="5"/>
        <v>19.686349296500001</v>
      </c>
      <c r="P80" s="32">
        <v>0</v>
      </c>
      <c r="Q80" s="5">
        <v>0</v>
      </c>
      <c r="R80" s="5">
        <v>0</v>
      </c>
      <c r="S80" s="5">
        <v>0</v>
      </c>
      <c r="T80" s="172"/>
      <c r="U80" s="168">
        <f t="shared" si="4"/>
        <v>19.686349296500001</v>
      </c>
    </row>
    <row r="81" spans="1:242" x14ac:dyDescent="0.3">
      <c r="A81" s="2">
        <v>11917</v>
      </c>
      <c r="B81" s="2" t="s">
        <v>2</v>
      </c>
      <c r="C81" s="2" t="s">
        <v>6</v>
      </c>
      <c r="D81" s="108">
        <v>50.451041762099997</v>
      </c>
      <c r="E81" s="122" t="s">
        <v>40</v>
      </c>
      <c r="F81" s="119">
        <v>50.451041762099997</v>
      </c>
      <c r="G81" s="123"/>
      <c r="H81" s="54"/>
      <c r="I81" s="105"/>
      <c r="J81" s="47"/>
      <c r="K81" s="130"/>
      <c r="L81" s="131"/>
      <c r="M81" s="67"/>
      <c r="N81" s="7">
        <v>0</v>
      </c>
      <c r="O81" s="148">
        <f t="shared" si="5"/>
        <v>50.451041762099997</v>
      </c>
      <c r="P81" s="32">
        <v>26.1710166196</v>
      </c>
      <c r="Q81" s="5">
        <v>22.568473842700001</v>
      </c>
      <c r="R81" s="5">
        <v>12.7739598439</v>
      </c>
      <c r="S81" s="5">
        <v>9.5085294098799995</v>
      </c>
      <c r="T81" s="172"/>
      <c r="U81" s="168">
        <f t="shared" si="4"/>
        <v>5.6000786656199963</v>
      </c>
    </row>
    <row r="82" spans="1:242" s="50" customFormat="1" x14ac:dyDescent="0.3">
      <c r="A82" s="2">
        <v>11927</v>
      </c>
      <c r="B82" s="2" t="s">
        <v>2</v>
      </c>
      <c r="C82" s="2" t="s">
        <v>6</v>
      </c>
      <c r="D82" s="108">
        <v>48.188268419499998</v>
      </c>
      <c r="E82" s="122" t="s">
        <v>40</v>
      </c>
      <c r="F82" s="119">
        <v>48.188268419499998</v>
      </c>
      <c r="G82" s="127"/>
      <c r="H82" s="56"/>
      <c r="I82" s="105"/>
      <c r="J82" s="47"/>
      <c r="K82" s="137"/>
      <c r="L82" s="138"/>
      <c r="M82" s="71"/>
      <c r="N82" s="7">
        <v>0</v>
      </c>
      <c r="O82" s="148">
        <f t="shared" si="5"/>
        <v>48.188268419499998</v>
      </c>
      <c r="P82" s="32">
        <v>0</v>
      </c>
      <c r="Q82" s="5">
        <v>31.546154440799999</v>
      </c>
      <c r="R82" s="5">
        <v>6.5174600692800002</v>
      </c>
      <c r="S82" s="5">
        <v>10.124653909299999</v>
      </c>
      <c r="T82" s="172"/>
      <c r="U82" s="168">
        <f t="shared" si="4"/>
        <v>1.1999645721516572E-10</v>
      </c>
    </row>
    <row r="83" spans="1:242" s="39" customFormat="1" x14ac:dyDescent="0.3">
      <c r="A83" s="2">
        <v>11940</v>
      </c>
      <c r="B83" s="2" t="s">
        <v>2</v>
      </c>
      <c r="C83" s="2" t="s">
        <v>6</v>
      </c>
      <c r="D83" s="108">
        <v>3.7677746726099999</v>
      </c>
      <c r="E83" s="122" t="s">
        <v>50</v>
      </c>
      <c r="F83" s="119">
        <v>3.7677746726099999</v>
      </c>
      <c r="G83" s="124"/>
      <c r="H83" s="120"/>
      <c r="I83" s="162"/>
      <c r="J83" s="165"/>
      <c r="K83" s="139"/>
      <c r="L83" s="114"/>
      <c r="M83" s="129"/>
      <c r="N83" s="7">
        <v>0</v>
      </c>
      <c r="O83" s="148">
        <f t="shared" si="5"/>
        <v>3.7677746726099999</v>
      </c>
      <c r="P83" s="32">
        <v>0</v>
      </c>
      <c r="Q83" s="5">
        <v>0</v>
      </c>
      <c r="R83" s="5">
        <v>0</v>
      </c>
      <c r="S83" s="5">
        <v>0</v>
      </c>
      <c r="T83" s="176"/>
      <c r="U83" s="21">
        <f t="shared" si="4"/>
        <v>3.7677746726099999</v>
      </c>
      <c r="V83" s="178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  <c r="CL83" s="25"/>
      <c r="CM83" s="25"/>
      <c r="CN83" s="25"/>
      <c r="CO83" s="25"/>
      <c r="CP83" s="25"/>
      <c r="CQ83" s="25"/>
      <c r="CR83" s="25"/>
      <c r="CS83" s="25"/>
      <c r="CT83" s="25"/>
      <c r="CU83" s="25"/>
      <c r="CV83" s="25"/>
      <c r="CW83" s="25"/>
      <c r="CX83" s="25"/>
      <c r="CY83" s="25"/>
      <c r="CZ83" s="25"/>
      <c r="DA83" s="25"/>
      <c r="DB83" s="25"/>
      <c r="DC83" s="25"/>
      <c r="DD83" s="25"/>
      <c r="DE83" s="25"/>
      <c r="DF83" s="25"/>
      <c r="DG83" s="25"/>
      <c r="DH83" s="25"/>
      <c r="DI83" s="25"/>
      <c r="DJ83" s="25"/>
      <c r="DK83" s="25"/>
      <c r="DL83" s="25"/>
      <c r="DM83" s="25"/>
      <c r="DN83" s="25"/>
      <c r="DO83" s="25"/>
      <c r="DP83" s="25"/>
      <c r="DQ83" s="25"/>
      <c r="DR83" s="25"/>
      <c r="DS83" s="25"/>
      <c r="DT83" s="25"/>
      <c r="DU83" s="25"/>
      <c r="DV83" s="25"/>
      <c r="DW83" s="25"/>
      <c r="DX83" s="25"/>
      <c r="DY83" s="25"/>
      <c r="DZ83" s="25"/>
      <c r="EA83" s="25"/>
      <c r="EB83" s="25"/>
      <c r="EC83" s="25"/>
      <c r="ED83" s="25"/>
      <c r="EE83" s="25"/>
      <c r="EF83" s="25"/>
      <c r="EG83" s="25"/>
      <c r="EH83" s="25"/>
      <c r="EI83" s="25"/>
      <c r="EJ83" s="25"/>
      <c r="EK83" s="25"/>
      <c r="EL83" s="25"/>
      <c r="EM83" s="25"/>
      <c r="EN83" s="25"/>
      <c r="EO83" s="25"/>
      <c r="EP83" s="25"/>
      <c r="EQ83" s="25"/>
      <c r="ER83" s="25"/>
      <c r="ES83" s="25"/>
      <c r="ET83" s="25"/>
      <c r="EU83" s="25"/>
      <c r="EV83" s="25"/>
      <c r="EW83" s="25"/>
      <c r="EX83" s="25"/>
      <c r="EY83" s="25"/>
      <c r="EZ83" s="25"/>
      <c r="FA83" s="25"/>
      <c r="FB83" s="25"/>
      <c r="FC83" s="25"/>
      <c r="FD83" s="25"/>
      <c r="FE83" s="25"/>
      <c r="FF83" s="25"/>
      <c r="FG83" s="25"/>
      <c r="FH83" s="25"/>
      <c r="FI83" s="25"/>
      <c r="FJ83" s="25"/>
      <c r="FK83" s="25"/>
      <c r="FL83" s="25"/>
      <c r="FM83" s="25"/>
      <c r="FN83" s="25"/>
      <c r="FO83" s="25"/>
      <c r="FP83" s="25"/>
      <c r="FQ83" s="25"/>
      <c r="FR83" s="25"/>
      <c r="FS83" s="25"/>
      <c r="FT83" s="25"/>
      <c r="FU83" s="25"/>
      <c r="FV83" s="25"/>
      <c r="FW83" s="25"/>
      <c r="FX83" s="25"/>
      <c r="FY83" s="25"/>
      <c r="FZ83" s="25"/>
      <c r="GA83" s="25"/>
      <c r="GB83" s="25"/>
      <c r="GC83" s="25"/>
      <c r="GD83" s="25"/>
      <c r="GE83" s="25"/>
      <c r="GF83" s="25"/>
      <c r="GG83" s="25"/>
      <c r="GH83" s="25"/>
      <c r="GI83" s="25"/>
      <c r="GJ83" s="25"/>
      <c r="GK83" s="25"/>
      <c r="GL83" s="25"/>
      <c r="GM83" s="25"/>
      <c r="GN83" s="25"/>
      <c r="GO83" s="25"/>
      <c r="GP83" s="25"/>
      <c r="GQ83" s="25"/>
      <c r="GR83" s="25"/>
      <c r="GS83" s="25"/>
      <c r="GT83" s="25"/>
      <c r="GU83" s="25"/>
      <c r="GV83" s="25"/>
      <c r="GW83" s="25"/>
      <c r="GX83" s="25"/>
      <c r="GY83" s="25"/>
      <c r="GZ83" s="25"/>
      <c r="HA83" s="25"/>
      <c r="HB83" s="25"/>
      <c r="HC83" s="25"/>
      <c r="HD83" s="25"/>
      <c r="HE83" s="25"/>
      <c r="HF83" s="25"/>
      <c r="HG83" s="25"/>
      <c r="HH83" s="25"/>
      <c r="HI83" s="25"/>
      <c r="HJ83" s="25"/>
      <c r="HK83" s="25"/>
      <c r="HL83" s="25"/>
      <c r="HM83" s="25"/>
      <c r="HN83" s="25"/>
      <c r="HO83" s="25"/>
      <c r="HP83" s="25"/>
      <c r="HQ83" s="25"/>
      <c r="HR83" s="25"/>
      <c r="HS83" s="25"/>
      <c r="HT83" s="25"/>
      <c r="HU83" s="25"/>
      <c r="HV83" s="25"/>
      <c r="HW83" s="25"/>
      <c r="HX83" s="25"/>
      <c r="HY83" s="25"/>
      <c r="HZ83" s="25"/>
      <c r="IA83" s="25"/>
      <c r="IB83" s="25"/>
      <c r="IC83" s="25"/>
      <c r="ID83" s="25"/>
      <c r="IE83" s="25"/>
      <c r="IF83" s="25"/>
      <c r="IG83" s="25"/>
      <c r="IH83" s="25"/>
    </row>
    <row r="84" spans="1:242" x14ac:dyDescent="0.3">
      <c r="A84" s="2">
        <v>11941</v>
      </c>
      <c r="B84" s="2" t="s">
        <v>2</v>
      </c>
      <c r="C84" s="2" t="s">
        <v>6</v>
      </c>
      <c r="D84" s="108">
        <v>59.569833951500001</v>
      </c>
      <c r="E84" s="122" t="s">
        <v>50</v>
      </c>
      <c r="F84" s="119">
        <v>59.569833951500001</v>
      </c>
      <c r="G84" s="126"/>
      <c r="H84" s="55"/>
      <c r="I84" s="46"/>
      <c r="J84" s="58"/>
      <c r="K84" s="130"/>
      <c r="L84" s="131"/>
      <c r="M84" s="67"/>
      <c r="N84" s="7">
        <v>1.5601155042199999</v>
      </c>
      <c r="O84" s="148">
        <f t="shared" si="5"/>
        <v>58.009718447280001</v>
      </c>
      <c r="P84" s="32">
        <v>56.916119606400002</v>
      </c>
      <c r="Q84" s="5">
        <v>0</v>
      </c>
      <c r="R84" s="5">
        <v>0</v>
      </c>
      <c r="S84" s="5">
        <v>0</v>
      </c>
      <c r="T84" s="173"/>
      <c r="U84" s="168">
        <f t="shared" si="4"/>
        <v>59.569833951500001</v>
      </c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5"/>
      <c r="AL84" s="25"/>
      <c r="AM84" s="25"/>
      <c r="AN84" s="25"/>
      <c r="AO84" s="25"/>
      <c r="AP84" s="25"/>
      <c r="AQ84" s="25"/>
      <c r="AR84" s="25"/>
      <c r="AS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  <c r="BF84" s="25"/>
      <c r="BG84" s="25"/>
      <c r="BH84" s="25"/>
      <c r="BI84" s="25"/>
      <c r="BJ84" s="25"/>
      <c r="BK84" s="25"/>
      <c r="BL84" s="25"/>
      <c r="BM84" s="25"/>
      <c r="BN84" s="25"/>
      <c r="BO84" s="25"/>
      <c r="BP84" s="25"/>
      <c r="BQ84" s="25"/>
      <c r="BR84" s="25"/>
      <c r="BS84" s="25"/>
      <c r="BT84" s="25"/>
      <c r="BU84" s="25"/>
      <c r="BV84" s="25"/>
      <c r="BW84" s="25"/>
      <c r="BX84" s="25"/>
      <c r="BY84" s="25"/>
      <c r="BZ84" s="25"/>
      <c r="CA84" s="25"/>
      <c r="CB84" s="25"/>
      <c r="CC84" s="25"/>
      <c r="CD84" s="25"/>
      <c r="CE84" s="25"/>
      <c r="CF84" s="25"/>
      <c r="CG84" s="25"/>
      <c r="CH84" s="25"/>
      <c r="CI84" s="25"/>
      <c r="CJ84" s="25"/>
      <c r="CK84" s="25"/>
      <c r="CL84" s="25"/>
      <c r="CM84" s="25"/>
      <c r="CN84" s="25"/>
      <c r="CO84" s="25"/>
      <c r="CP84" s="25"/>
      <c r="CQ84" s="25"/>
      <c r="CR84" s="25"/>
      <c r="CS84" s="25"/>
      <c r="CT84" s="25"/>
      <c r="CU84" s="25"/>
      <c r="CV84" s="25"/>
      <c r="CW84" s="25"/>
      <c r="CX84" s="25"/>
      <c r="CY84" s="25"/>
      <c r="CZ84" s="25"/>
      <c r="DA84" s="25"/>
      <c r="DB84" s="25"/>
      <c r="DC84" s="25"/>
      <c r="DD84" s="25"/>
      <c r="DE84" s="25"/>
      <c r="DF84" s="25"/>
      <c r="DG84" s="25"/>
      <c r="DH84" s="25"/>
      <c r="DI84" s="25"/>
      <c r="DJ84" s="25"/>
      <c r="DK84" s="25"/>
      <c r="DL84" s="25"/>
      <c r="DM84" s="25"/>
      <c r="DN84" s="25"/>
      <c r="DO84" s="25"/>
      <c r="DP84" s="25"/>
      <c r="DQ84" s="25"/>
      <c r="DR84" s="25"/>
      <c r="DS84" s="25"/>
      <c r="DT84" s="25"/>
      <c r="DU84" s="25"/>
      <c r="DV84" s="25"/>
      <c r="DW84" s="25"/>
      <c r="DX84" s="25"/>
      <c r="DY84" s="25"/>
      <c r="DZ84" s="25"/>
      <c r="EA84" s="25"/>
      <c r="EB84" s="25"/>
      <c r="EC84" s="25"/>
      <c r="ED84" s="25"/>
      <c r="EE84" s="25"/>
      <c r="EF84" s="25"/>
      <c r="EG84" s="25"/>
      <c r="EH84" s="25"/>
      <c r="EI84" s="25"/>
      <c r="EJ84" s="25"/>
      <c r="EK84" s="25"/>
      <c r="EL84" s="25"/>
      <c r="EM84" s="25"/>
      <c r="EN84" s="25"/>
      <c r="EO84" s="25"/>
      <c r="EP84" s="25"/>
      <c r="EQ84" s="25"/>
      <c r="ER84" s="25"/>
      <c r="ES84" s="25"/>
      <c r="ET84" s="25"/>
      <c r="EU84" s="25"/>
      <c r="EV84" s="25"/>
      <c r="EW84" s="25"/>
      <c r="EX84" s="25"/>
      <c r="EY84" s="25"/>
      <c r="EZ84" s="25"/>
      <c r="FA84" s="25"/>
      <c r="FB84" s="25"/>
      <c r="FC84" s="25"/>
      <c r="FD84" s="25"/>
      <c r="FE84" s="25"/>
      <c r="FF84" s="25"/>
      <c r="FG84" s="25"/>
      <c r="FH84" s="25"/>
      <c r="FI84" s="25"/>
      <c r="FJ84" s="25"/>
      <c r="FK84" s="25"/>
      <c r="FL84" s="25"/>
      <c r="FM84" s="25"/>
      <c r="FN84" s="25"/>
      <c r="FO84" s="25"/>
      <c r="FP84" s="25"/>
      <c r="FQ84" s="25"/>
      <c r="FR84" s="25"/>
      <c r="FS84" s="25"/>
      <c r="FT84" s="25"/>
      <c r="FU84" s="25"/>
      <c r="FV84" s="25"/>
      <c r="FW84" s="25"/>
      <c r="FX84" s="25"/>
      <c r="FY84" s="25"/>
      <c r="FZ84" s="25"/>
      <c r="GA84" s="25"/>
      <c r="GB84" s="25"/>
      <c r="GC84" s="25"/>
      <c r="GD84" s="25"/>
      <c r="GE84" s="25"/>
      <c r="GF84" s="25"/>
      <c r="GG84" s="25"/>
      <c r="GH84" s="25"/>
      <c r="GI84" s="25"/>
      <c r="GJ84" s="25"/>
      <c r="GK84" s="25"/>
      <c r="GL84" s="25"/>
      <c r="GM84" s="25"/>
      <c r="GN84" s="25"/>
      <c r="GO84" s="25"/>
      <c r="GP84" s="25"/>
      <c r="GQ84" s="25"/>
      <c r="GR84" s="25"/>
      <c r="GS84" s="25"/>
      <c r="GT84" s="25"/>
      <c r="GU84" s="25"/>
      <c r="GV84" s="25"/>
      <c r="GW84" s="25"/>
      <c r="GX84" s="25"/>
      <c r="GY84" s="25"/>
      <c r="GZ84" s="25"/>
      <c r="HA84" s="25"/>
      <c r="HB84" s="25"/>
      <c r="HC84" s="25"/>
      <c r="HD84" s="25"/>
      <c r="HE84" s="25"/>
      <c r="HF84" s="25"/>
      <c r="HG84" s="25"/>
      <c r="HH84" s="25"/>
      <c r="HI84" s="25"/>
      <c r="HJ84" s="25"/>
      <c r="HK84" s="25"/>
      <c r="HL84" s="25"/>
      <c r="HM84" s="25"/>
      <c r="HN84" s="25"/>
      <c r="HO84" s="25"/>
      <c r="HP84" s="25"/>
      <c r="HQ84" s="25"/>
      <c r="HR84" s="25"/>
      <c r="HS84" s="25"/>
      <c r="HT84" s="25"/>
      <c r="HU84" s="25"/>
      <c r="HV84" s="25"/>
      <c r="HW84" s="25"/>
      <c r="HX84" s="25"/>
      <c r="HY84" s="25"/>
      <c r="HZ84" s="25"/>
      <c r="IA84" s="25"/>
      <c r="IB84" s="25"/>
      <c r="IC84" s="25"/>
      <c r="ID84" s="25"/>
      <c r="IE84" s="25"/>
      <c r="IF84" s="25"/>
      <c r="IG84" s="25"/>
      <c r="IH84" s="25"/>
    </row>
    <row r="85" spans="1:242" x14ac:dyDescent="0.3">
      <c r="A85" s="2">
        <v>11943</v>
      </c>
      <c r="B85" s="2" t="s">
        <v>2</v>
      </c>
      <c r="C85" s="2" t="s">
        <v>6</v>
      </c>
      <c r="D85" s="108">
        <v>80.563154986599997</v>
      </c>
      <c r="E85" s="122" t="s">
        <v>50</v>
      </c>
      <c r="F85" s="119">
        <v>80.563154986599997</v>
      </c>
      <c r="G85" s="126"/>
      <c r="H85" s="55"/>
      <c r="I85" s="46">
        <v>15.6</v>
      </c>
      <c r="J85" s="58"/>
      <c r="K85" s="130"/>
      <c r="L85" s="131"/>
      <c r="M85" s="67"/>
      <c r="N85" s="7">
        <v>30.324754751</v>
      </c>
      <c r="O85" s="148">
        <f t="shared" si="5"/>
        <v>50.238400235599997</v>
      </c>
      <c r="P85" s="32">
        <v>55.919601638400003</v>
      </c>
      <c r="Q85" s="5">
        <v>0</v>
      </c>
      <c r="R85" s="5">
        <v>0</v>
      </c>
      <c r="S85" s="5">
        <v>0</v>
      </c>
      <c r="T85" s="173"/>
      <c r="U85" s="168">
        <f t="shared" si="4"/>
        <v>80.563154986599997</v>
      </c>
    </row>
    <row r="86" spans="1:242" x14ac:dyDescent="0.3">
      <c r="A86" s="2">
        <v>11944</v>
      </c>
      <c r="B86" s="2" t="s">
        <v>2</v>
      </c>
      <c r="C86" s="2" t="s">
        <v>6</v>
      </c>
      <c r="D86" s="108">
        <v>139.97948863799999</v>
      </c>
      <c r="E86" s="122" t="s">
        <v>50</v>
      </c>
      <c r="F86" s="119">
        <v>139.97948863799999</v>
      </c>
      <c r="G86" s="122"/>
      <c r="H86" s="53"/>
      <c r="I86" s="46">
        <v>17.899999999999999</v>
      </c>
      <c r="J86" s="59"/>
      <c r="K86" s="130"/>
      <c r="L86" s="131"/>
      <c r="M86" s="67"/>
      <c r="N86" s="7">
        <v>91.618489148699993</v>
      </c>
      <c r="O86" s="148">
        <f t="shared" si="5"/>
        <v>48.360999489299999</v>
      </c>
      <c r="P86" s="32">
        <v>48.35692547</v>
      </c>
      <c r="Q86" s="5">
        <v>9.40834360719</v>
      </c>
      <c r="R86" s="5">
        <v>7.6292432947900002</v>
      </c>
      <c r="S86" s="5">
        <v>48.903805818199999</v>
      </c>
      <c r="T86" s="173"/>
      <c r="U86" s="168">
        <f t="shared" si="4"/>
        <v>74.038095917819987</v>
      </c>
    </row>
    <row r="87" spans="1:242" x14ac:dyDescent="0.3">
      <c r="A87" s="2">
        <v>11945</v>
      </c>
      <c r="B87" s="2" t="s">
        <v>2</v>
      </c>
      <c r="C87" s="2" t="s">
        <v>6</v>
      </c>
      <c r="D87" s="108">
        <v>61.568363508099999</v>
      </c>
      <c r="E87" s="122" t="s">
        <v>50</v>
      </c>
      <c r="F87" s="119">
        <v>61.568363508099999</v>
      </c>
      <c r="G87" s="122"/>
      <c r="H87" s="53"/>
      <c r="I87" s="46"/>
      <c r="J87" s="59"/>
      <c r="K87" s="130"/>
      <c r="L87" s="131"/>
      <c r="M87" s="67"/>
      <c r="N87" s="7">
        <v>33.353702950600002</v>
      </c>
      <c r="O87" s="148">
        <f t="shared" si="5"/>
        <v>28.214660557499997</v>
      </c>
      <c r="P87" s="32">
        <v>28.2116584268</v>
      </c>
      <c r="Q87" s="5">
        <v>0</v>
      </c>
      <c r="R87" s="5">
        <v>31.509012593200001</v>
      </c>
      <c r="S87" s="5">
        <v>10.1827579641</v>
      </c>
      <c r="T87" s="173"/>
      <c r="U87" s="168">
        <f t="shared" si="4"/>
        <v>19.876592950799996</v>
      </c>
    </row>
    <row r="88" spans="1:242" x14ac:dyDescent="0.3">
      <c r="A88" s="2">
        <v>11947</v>
      </c>
      <c r="B88" s="2" t="s">
        <v>2</v>
      </c>
      <c r="C88" s="2" t="s">
        <v>6</v>
      </c>
      <c r="D88" s="108">
        <v>35.091216017900003</v>
      </c>
      <c r="E88" s="122" t="s">
        <v>50</v>
      </c>
      <c r="F88" s="119">
        <v>35.091216017900003</v>
      </c>
      <c r="G88" s="126"/>
      <c r="H88" s="55"/>
      <c r="I88" s="46"/>
      <c r="J88" s="58"/>
      <c r="K88" s="135"/>
      <c r="L88" s="136"/>
      <c r="M88" s="82"/>
      <c r="N88" s="7">
        <v>30.366556989500001</v>
      </c>
      <c r="O88" s="148">
        <f t="shared" si="5"/>
        <v>4.7246590284000014</v>
      </c>
      <c r="P88" s="32">
        <v>4.7263851181899996</v>
      </c>
      <c r="Q88" s="5">
        <v>0</v>
      </c>
      <c r="R88" s="5">
        <v>8.3248942266100006</v>
      </c>
      <c r="S88" s="5">
        <v>19.2507407021</v>
      </c>
      <c r="T88" s="173"/>
      <c r="U88" s="168">
        <f t="shared" si="4"/>
        <v>7.5155810891900003</v>
      </c>
    </row>
    <row r="89" spans="1:242" x14ac:dyDescent="0.3">
      <c r="A89" s="2">
        <v>11948</v>
      </c>
      <c r="B89" s="2" t="s">
        <v>2</v>
      </c>
      <c r="C89" s="2" t="s">
        <v>6</v>
      </c>
      <c r="D89" s="108">
        <v>26.403226984700002</v>
      </c>
      <c r="E89" s="122" t="s">
        <v>50</v>
      </c>
      <c r="F89" s="119">
        <v>26.403226984700002</v>
      </c>
      <c r="G89" s="126"/>
      <c r="H89" s="55"/>
      <c r="I89" s="46"/>
      <c r="J89" s="58"/>
      <c r="K89" s="133"/>
      <c r="L89" s="134"/>
      <c r="M89" s="69"/>
      <c r="N89" s="7">
        <v>26.403226984700002</v>
      </c>
      <c r="O89" s="148">
        <f>D89-N89</f>
        <v>0</v>
      </c>
      <c r="P89" s="32">
        <v>0</v>
      </c>
      <c r="Q89" s="5">
        <v>0</v>
      </c>
      <c r="R89" s="5">
        <v>0</v>
      </c>
      <c r="S89" s="5">
        <v>5.0615133024499999</v>
      </c>
      <c r="T89" s="173"/>
      <c r="U89" s="168">
        <f t="shared" si="4"/>
        <v>21.341713682250003</v>
      </c>
    </row>
    <row r="90" spans="1:242" x14ac:dyDescent="0.3">
      <c r="A90" s="2">
        <v>11949</v>
      </c>
      <c r="B90" s="2" t="s">
        <v>2</v>
      </c>
      <c r="C90" s="2" t="s">
        <v>6</v>
      </c>
      <c r="D90" s="108">
        <v>11.7447626528</v>
      </c>
      <c r="E90" s="122" t="s">
        <v>50</v>
      </c>
      <c r="F90" s="119">
        <v>11.7447626528</v>
      </c>
      <c r="G90" s="126"/>
      <c r="H90" s="55"/>
      <c r="I90" s="46"/>
      <c r="J90" s="58"/>
      <c r="K90" s="130"/>
      <c r="L90" s="131"/>
      <c r="M90" s="82"/>
      <c r="N90" s="7">
        <v>3.3456018776300001</v>
      </c>
      <c r="O90" s="148">
        <f t="shared" si="5"/>
        <v>8.3991607751699995</v>
      </c>
      <c r="P90" s="32">
        <v>0</v>
      </c>
      <c r="Q90" s="5">
        <v>3.8729154000800001</v>
      </c>
      <c r="R90" s="5">
        <v>0</v>
      </c>
      <c r="S90" s="5">
        <v>5.4118500926899999</v>
      </c>
      <c r="T90" s="173"/>
      <c r="U90" s="168">
        <f t="shared" si="4"/>
        <v>2.4599971600300012</v>
      </c>
    </row>
    <row r="91" spans="1:242" x14ac:dyDescent="0.3">
      <c r="A91" s="2">
        <v>11950</v>
      </c>
      <c r="B91" s="2" t="s">
        <v>2</v>
      </c>
      <c r="C91" s="2" t="s">
        <v>6</v>
      </c>
      <c r="D91" s="108">
        <v>15.6210934903</v>
      </c>
      <c r="E91" s="122" t="s">
        <v>50</v>
      </c>
      <c r="F91" s="119">
        <v>15.6210934903</v>
      </c>
      <c r="G91" s="126"/>
      <c r="H91" s="55"/>
      <c r="I91" s="46"/>
      <c r="J91" s="58"/>
      <c r="K91" s="135"/>
      <c r="L91" s="136"/>
      <c r="M91" s="82"/>
      <c r="N91" s="7">
        <v>0.361130217669</v>
      </c>
      <c r="O91" s="148">
        <f t="shared" si="5"/>
        <v>15.259963272630999</v>
      </c>
      <c r="P91" s="32">
        <v>0</v>
      </c>
      <c r="Q91" s="5">
        <v>1.35928197246</v>
      </c>
      <c r="R91" s="5">
        <v>0</v>
      </c>
      <c r="S91" s="5">
        <v>4.4476971129800001E-2</v>
      </c>
      <c r="T91" s="173"/>
      <c r="U91" s="168">
        <f t="shared" si="4"/>
        <v>14.2173345467102</v>
      </c>
    </row>
    <row r="92" spans="1:242" x14ac:dyDescent="0.3">
      <c r="A92" s="2">
        <v>11951</v>
      </c>
      <c r="B92" s="2" t="s">
        <v>2</v>
      </c>
      <c r="C92" s="2" t="s">
        <v>6</v>
      </c>
      <c r="D92" s="108">
        <v>20.454633771899999</v>
      </c>
      <c r="E92" s="122" t="s">
        <v>50</v>
      </c>
      <c r="F92" s="119">
        <v>20.453876982400001</v>
      </c>
      <c r="G92" s="126"/>
      <c r="H92" s="55"/>
      <c r="I92" s="46"/>
      <c r="J92" s="58"/>
      <c r="K92" s="135"/>
      <c r="L92" s="136"/>
      <c r="M92" s="82"/>
      <c r="N92" s="7">
        <v>0</v>
      </c>
      <c r="O92" s="148">
        <f t="shared" si="5"/>
        <v>20.454633771899999</v>
      </c>
      <c r="P92" s="32">
        <v>20.453047039400001</v>
      </c>
      <c r="Q92" s="5">
        <v>0</v>
      </c>
      <c r="R92" s="5">
        <v>6.24778390025</v>
      </c>
      <c r="S92" s="5">
        <v>0</v>
      </c>
      <c r="T92" s="173"/>
      <c r="U92" s="168">
        <f t="shared" ref="U92:U138" si="6">D92-(Q92+R92+S92)</f>
        <v>14.20684987165</v>
      </c>
    </row>
    <row r="93" spans="1:242" x14ac:dyDescent="0.3">
      <c r="A93" s="2">
        <v>12063</v>
      </c>
      <c r="B93" s="2" t="s">
        <v>2</v>
      </c>
      <c r="C93" s="2" t="s">
        <v>5</v>
      </c>
      <c r="D93" s="108">
        <v>5.9553149250399997</v>
      </c>
      <c r="G93" s="126"/>
      <c r="H93" s="55"/>
      <c r="I93" s="46"/>
      <c r="J93" s="58"/>
      <c r="K93" s="132" t="s">
        <v>53</v>
      </c>
      <c r="L93" s="12">
        <v>5.9553000000000003</v>
      </c>
      <c r="M93" s="67"/>
      <c r="N93" s="7">
        <v>0</v>
      </c>
      <c r="O93" s="148">
        <f t="shared" si="5"/>
        <v>5.9553149250399997</v>
      </c>
      <c r="P93" s="32">
        <v>0</v>
      </c>
      <c r="Q93" s="5">
        <v>0</v>
      </c>
      <c r="R93" s="5">
        <v>4.3406880233500003</v>
      </c>
      <c r="S93" s="5">
        <v>1.2587035842800001</v>
      </c>
      <c r="T93" s="173"/>
      <c r="U93" s="168">
        <f t="shared" si="6"/>
        <v>0.35592331740999938</v>
      </c>
    </row>
    <row r="94" spans="1:242" x14ac:dyDescent="0.3">
      <c r="A94" s="2">
        <v>12064</v>
      </c>
      <c r="B94" s="2" t="s">
        <v>2</v>
      </c>
      <c r="C94" s="2" t="s">
        <v>5</v>
      </c>
      <c r="D94" s="108">
        <v>7.3400938200199999</v>
      </c>
      <c r="E94" s="123"/>
      <c r="F94" s="54"/>
      <c r="G94" s="126"/>
      <c r="H94" s="55"/>
      <c r="I94" s="46"/>
      <c r="J94" s="58"/>
      <c r="K94" s="132" t="s">
        <v>53</v>
      </c>
      <c r="L94" s="12">
        <v>7.3400999999999996</v>
      </c>
      <c r="M94" s="67"/>
      <c r="N94" s="7">
        <v>0</v>
      </c>
      <c r="O94" s="148">
        <f t="shared" si="5"/>
        <v>7.3400938200199999</v>
      </c>
      <c r="P94" s="32">
        <v>0</v>
      </c>
      <c r="Q94" s="5">
        <v>0</v>
      </c>
      <c r="R94" s="5">
        <v>5.3405069436500003</v>
      </c>
      <c r="S94" s="5">
        <v>1.9960716543999999</v>
      </c>
      <c r="T94" s="173"/>
      <c r="U94" s="168">
        <f t="shared" si="6"/>
        <v>3.515221969999871E-3</v>
      </c>
    </row>
    <row r="95" spans="1:242" x14ac:dyDescent="0.3">
      <c r="A95" s="2">
        <v>12065</v>
      </c>
      <c r="B95" s="2" t="s">
        <v>2</v>
      </c>
      <c r="C95" s="2" t="s">
        <v>5</v>
      </c>
      <c r="D95" s="108">
        <v>41.309835818899998</v>
      </c>
      <c r="E95" s="123"/>
      <c r="F95" s="54"/>
      <c r="G95" s="126"/>
      <c r="H95" s="55"/>
      <c r="I95" s="46"/>
      <c r="J95" s="58"/>
      <c r="K95" s="132" t="s">
        <v>53</v>
      </c>
      <c r="L95" s="12">
        <v>41.309800000000003</v>
      </c>
      <c r="M95" s="67"/>
      <c r="N95" s="7">
        <v>0</v>
      </c>
      <c r="O95" s="148">
        <f t="shared" si="5"/>
        <v>41.309835818899998</v>
      </c>
      <c r="P95" s="32">
        <v>0</v>
      </c>
      <c r="Q95" s="5">
        <v>24.139545239699999</v>
      </c>
      <c r="R95" s="5">
        <v>0</v>
      </c>
      <c r="S95" s="5">
        <v>14.9260188006</v>
      </c>
      <c r="T95" s="173"/>
      <c r="U95" s="168">
        <f t="shared" si="6"/>
        <v>2.2442717786000017</v>
      </c>
    </row>
    <row r="96" spans="1:242" x14ac:dyDescent="0.3">
      <c r="A96" s="2">
        <v>12066</v>
      </c>
      <c r="B96" s="2" t="s">
        <v>2</v>
      </c>
      <c r="C96" s="2" t="s">
        <v>5</v>
      </c>
      <c r="D96" s="108">
        <v>9.4577335841900005</v>
      </c>
      <c r="E96" s="123"/>
      <c r="F96" s="54"/>
      <c r="G96" s="122"/>
      <c r="H96" s="53"/>
      <c r="I96" s="46"/>
      <c r="J96" s="59"/>
      <c r="K96" s="132" t="s">
        <v>53</v>
      </c>
      <c r="L96" s="12">
        <v>9.4577000000000009</v>
      </c>
      <c r="M96" s="67"/>
      <c r="N96" s="7">
        <v>0</v>
      </c>
      <c r="O96" s="148">
        <f t="shared" si="5"/>
        <v>9.4577335841900005</v>
      </c>
      <c r="P96" s="32">
        <v>0</v>
      </c>
      <c r="Q96" s="5">
        <v>0</v>
      </c>
      <c r="R96" s="5">
        <v>0</v>
      </c>
      <c r="S96" s="5">
        <v>2.5066350504699999</v>
      </c>
      <c r="T96" s="173"/>
      <c r="U96" s="168">
        <f t="shared" si="6"/>
        <v>6.9510985337200006</v>
      </c>
    </row>
    <row r="97" spans="1:21" x14ac:dyDescent="0.3">
      <c r="A97" s="2">
        <v>12067</v>
      </c>
      <c r="B97" s="2" t="s">
        <v>2</v>
      </c>
      <c r="C97" s="2" t="s">
        <v>5</v>
      </c>
      <c r="D97" s="108">
        <v>43.701478041599998</v>
      </c>
      <c r="E97" s="123"/>
      <c r="F97" s="54"/>
      <c r="G97" s="126"/>
      <c r="H97" s="55"/>
      <c r="I97" s="46"/>
      <c r="J97" s="58"/>
      <c r="K97" s="132" t="s">
        <v>53</v>
      </c>
      <c r="L97" s="12">
        <v>43.701500000000003</v>
      </c>
      <c r="M97" s="67"/>
      <c r="N97" s="7">
        <v>0</v>
      </c>
      <c r="O97" s="148">
        <f t="shared" si="5"/>
        <v>43.701478041599998</v>
      </c>
      <c r="P97" s="32">
        <v>0</v>
      </c>
      <c r="Q97" s="5">
        <v>1.7738829549299999</v>
      </c>
      <c r="R97" s="5">
        <v>0</v>
      </c>
      <c r="S97" s="5">
        <v>6.4923143039999998</v>
      </c>
      <c r="T97" s="173"/>
      <c r="U97" s="168">
        <f t="shared" si="6"/>
        <v>35.435280782669999</v>
      </c>
    </row>
    <row r="98" spans="1:21" x14ac:dyDescent="0.3">
      <c r="A98" s="2">
        <v>12069</v>
      </c>
      <c r="B98" s="2" t="s">
        <v>2</v>
      </c>
      <c r="C98" s="2" t="s">
        <v>5</v>
      </c>
      <c r="D98" s="108">
        <v>61.662735735399998</v>
      </c>
      <c r="E98" s="122" t="s">
        <v>60</v>
      </c>
      <c r="F98" s="119">
        <v>4.8679354269399999</v>
      </c>
      <c r="G98" s="122" t="s">
        <v>40</v>
      </c>
      <c r="H98" s="119">
        <v>56.794800308399999</v>
      </c>
      <c r="I98" s="46"/>
      <c r="J98" s="58"/>
      <c r="K98" s="130"/>
      <c r="L98" s="131"/>
      <c r="M98" s="67"/>
      <c r="N98" s="7">
        <v>0</v>
      </c>
      <c r="O98" s="148">
        <f t="shared" si="5"/>
        <v>61.662735735399998</v>
      </c>
      <c r="P98" s="32">
        <v>0</v>
      </c>
      <c r="Q98" s="5">
        <v>27.967202944299999</v>
      </c>
      <c r="R98" s="5">
        <v>0</v>
      </c>
      <c r="S98" s="5">
        <v>15.841112364800001</v>
      </c>
      <c r="T98" s="173"/>
      <c r="U98" s="168">
        <f t="shared" si="6"/>
        <v>17.854420426300003</v>
      </c>
    </row>
    <row r="99" spans="1:21" x14ac:dyDescent="0.3">
      <c r="A99" s="2">
        <v>12070</v>
      </c>
      <c r="B99" s="2" t="s">
        <v>2</v>
      </c>
      <c r="C99" s="2" t="s">
        <v>5</v>
      </c>
      <c r="D99" s="108">
        <v>51.906675833800001</v>
      </c>
      <c r="E99" s="122" t="s">
        <v>40</v>
      </c>
      <c r="F99" s="119">
        <v>51.906675833800001</v>
      </c>
      <c r="G99" s="126"/>
      <c r="H99" s="55"/>
      <c r="I99" s="46"/>
      <c r="J99" s="58"/>
      <c r="K99" s="130"/>
      <c r="L99" s="131"/>
      <c r="M99" s="67"/>
      <c r="N99" s="7">
        <v>0</v>
      </c>
      <c r="O99" s="148">
        <f t="shared" si="5"/>
        <v>51.906675833800001</v>
      </c>
      <c r="P99" s="32">
        <v>9.6555940606099995</v>
      </c>
      <c r="Q99" s="5">
        <v>10.091759591300001</v>
      </c>
      <c r="R99" s="5">
        <v>3.1721903167100003E-2</v>
      </c>
      <c r="S99" s="5">
        <v>25.557525663500002</v>
      </c>
      <c r="T99" s="173"/>
      <c r="U99" s="168">
        <f t="shared" si="6"/>
        <v>16.2256686758329</v>
      </c>
    </row>
    <row r="100" spans="1:21" x14ac:dyDescent="0.3">
      <c r="A100" s="2">
        <v>12071</v>
      </c>
      <c r="B100" s="2" t="s">
        <v>2</v>
      </c>
      <c r="C100" s="2" t="s">
        <v>5</v>
      </c>
      <c r="D100" s="108">
        <v>67.746999297800002</v>
      </c>
      <c r="E100" s="122" t="s">
        <v>50</v>
      </c>
      <c r="F100" s="119">
        <v>67.746999297800002</v>
      </c>
      <c r="G100" s="126"/>
      <c r="H100" s="55"/>
      <c r="I100" s="46"/>
      <c r="J100" s="58"/>
      <c r="K100" s="130"/>
      <c r="L100" s="131"/>
      <c r="M100" s="67"/>
      <c r="N100" s="7">
        <v>19.872537098799999</v>
      </c>
      <c r="O100" s="148">
        <f t="shared" si="5"/>
        <v>47.874462199000007</v>
      </c>
      <c r="P100" s="32">
        <v>67.562979570400003</v>
      </c>
      <c r="Q100" s="5">
        <v>0</v>
      </c>
      <c r="R100" s="5">
        <v>0.91655431009199995</v>
      </c>
      <c r="S100" s="5">
        <v>0</v>
      </c>
      <c r="T100" s="173"/>
      <c r="U100" s="168">
        <f t="shared" si="6"/>
        <v>66.830444987708006</v>
      </c>
    </row>
    <row r="101" spans="1:21" x14ac:dyDescent="0.3">
      <c r="A101" s="2">
        <v>12203</v>
      </c>
      <c r="B101" s="2" t="s">
        <v>2</v>
      </c>
      <c r="C101" s="2" t="s">
        <v>4</v>
      </c>
      <c r="D101" s="108">
        <v>15.0225539866</v>
      </c>
      <c r="E101" s="123"/>
      <c r="F101" s="54"/>
      <c r="G101" s="122"/>
      <c r="H101" s="53"/>
      <c r="I101" s="46"/>
      <c r="J101" s="58"/>
      <c r="K101" s="133"/>
      <c r="L101" s="134"/>
      <c r="M101" s="69"/>
      <c r="N101" s="7">
        <v>0</v>
      </c>
      <c r="O101" s="148">
        <f>D101-N101</f>
        <v>15.0225539866</v>
      </c>
      <c r="P101" s="32">
        <v>0</v>
      </c>
      <c r="Q101" s="5">
        <v>0</v>
      </c>
      <c r="R101" s="5">
        <v>0</v>
      </c>
      <c r="S101" s="5">
        <v>3.1721903167100003E-2</v>
      </c>
      <c r="T101" s="173"/>
      <c r="U101" s="168">
        <f t="shared" si="6"/>
        <v>14.990832083432901</v>
      </c>
    </row>
    <row r="102" spans="1:21" x14ac:dyDescent="0.3">
      <c r="A102" s="2">
        <v>12206</v>
      </c>
      <c r="B102" s="2" t="s">
        <v>2</v>
      </c>
      <c r="C102" s="2" t="s">
        <v>4</v>
      </c>
      <c r="D102" s="108">
        <v>21.426664157200001</v>
      </c>
      <c r="E102" s="122" t="s">
        <v>59</v>
      </c>
      <c r="F102" s="119">
        <v>21.426664157200001</v>
      </c>
      <c r="G102" s="126"/>
      <c r="H102" s="55"/>
      <c r="I102" s="46"/>
      <c r="J102" s="58"/>
      <c r="K102" s="130"/>
      <c r="L102" s="131"/>
      <c r="M102" s="67"/>
      <c r="N102" s="7">
        <v>21.426664157200001</v>
      </c>
      <c r="O102" s="148">
        <f t="shared" si="5"/>
        <v>0</v>
      </c>
      <c r="P102" s="32">
        <v>0</v>
      </c>
      <c r="Q102" s="5">
        <v>0</v>
      </c>
      <c r="R102" s="5">
        <v>0</v>
      </c>
      <c r="S102" s="5">
        <v>4.5429078256800004</v>
      </c>
      <c r="T102" s="173"/>
      <c r="U102" s="168">
        <f t="shared" si="6"/>
        <v>16.883756331520001</v>
      </c>
    </row>
    <row r="103" spans="1:21" x14ac:dyDescent="0.3">
      <c r="A103" s="2">
        <v>12233</v>
      </c>
      <c r="B103" s="2" t="s">
        <v>2</v>
      </c>
      <c r="C103" s="2" t="s">
        <v>4</v>
      </c>
      <c r="D103" s="108">
        <v>8.5209623823200005</v>
      </c>
      <c r="E103" s="122" t="s">
        <v>59</v>
      </c>
      <c r="F103" s="119">
        <v>8.5209623823200005</v>
      </c>
      <c r="G103" s="126"/>
      <c r="H103" s="55"/>
      <c r="I103" s="46">
        <v>1.2</v>
      </c>
      <c r="J103" s="58"/>
      <c r="K103" s="135"/>
      <c r="L103" s="136"/>
      <c r="M103" s="82"/>
      <c r="N103" s="7">
        <v>8.5209623823200005</v>
      </c>
      <c r="O103" s="148">
        <f t="shared" si="5"/>
        <v>0</v>
      </c>
      <c r="P103" s="32">
        <v>0</v>
      </c>
      <c r="Q103" s="5">
        <v>3.3578070209200002</v>
      </c>
      <c r="R103" s="5">
        <v>4.0065789822699998</v>
      </c>
      <c r="S103" s="5">
        <v>0</v>
      </c>
      <c r="T103" s="172">
        <v>13.4</v>
      </c>
      <c r="U103" s="168">
        <f t="shared" si="6"/>
        <v>1.1565763791300006</v>
      </c>
    </row>
    <row r="104" spans="1:21" x14ac:dyDescent="0.3">
      <c r="A104" s="2">
        <v>12240</v>
      </c>
      <c r="B104" s="2" t="s">
        <v>2</v>
      </c>
      <c r="C104" s="2" t="s">
        <v>4</v>
      </c>
      <c r="D104" s="108">
        <v>7.7208095725300003</v>
      </c>
      <c r="E104" s="122"/>
      <c r="F104" s="53"/>
      <c r="G104" s="122"/>
      <c r="H104" s="53"/>
      <c r="I104" s="46"/>
      <c r="J104" s="59"/>
      <c r="K104" s="132" t="s">
        <v>53</v>
      </c>
      <c r="L104" s="12">
        <v>7.7207999999999997</v>
      </c>
      <c r="M104" s="67"/>
      <c r="N104" s="7">
        <v>0</v>
      </c>
      <c r="O104" s="148">
        <f t="shared" si="5"/>
        <v>7.7208095725300003</v>
      </c>
      <c r="P104" s="32">
        <v>7.7208095725300003</v>
      </c>
      <c r="Q104" s="5">
        <v>7.1855319875400001</v>
      </c>
      <c r="R104" s="5">
        <v>0</v>
      </c>
      <c r="S104" s="5">
        <v>0</v>
      </c>
      <c r="T104" s="172">
        <v>1.4</v>
      </c>
      <c r="U104" s="168">
        <f t="shared" si="6"/>
        <v>0.53527758499000022</v>
      </c>
    </row>
    <row r="105" spans="1:21" x14ac:dyDescent="0.3">
      <c r="A105" s="2">
        <v>12241</v>
      </c>
      <c r="B105" s="2" t="s">
        <v>2</v>
      </c>
      <c r="C105" s="2" t="s">
        <v>4</v>
      </c>
      <c r="D105" s="108">
        <v>127.608967181</v>
      </c>
      <c r="E105" s="123"/>
      <c r="F105" s="54"/>
      <c r="G105" s="126"/>
      <c r="H105" s="55"/>
      <c r="I105" s="46"/>
      <c r="J105" s="58"/>
      <c r="K105" s="132" t="s">
        <v>53</v>
      </c>
      <c r="L105" s="12">
        <v>127.60899999999999</v>
      </c>
      <c r="M105" s="67"/>
      <c r="N105" s="7">
        <v>0</v>
      </c>
      <c r="O105" s="148">
        <f t="shared" si="5"/>
        <v>127.608967181</v>
      </c>
      <c r="P105" s="32">
        <v>127.608967181</v>
      </c>
      <c r="Q105" s="5">
        <v>42.258853946099997</v>
      </c>
      <c r="R105" s="5">
        <v>29.107486771600001</v>
      </c>
      <c r="S105" s="5">
        <v>12.8406250708</v>
      </c>
      <c r="T105" s="173"/>
      <c r="U105" s="168">
        <f t="shared" si="6"/>
        <v>43.402001392499997</v>
      </c>
    </row>
    <row r="106" spans="1:21" x14ac:dyDescent="0.3">
      <c r="A106" s="2">
        <v>12248</v>
      </c>
      <c r="B106" s="2" t="s">
        <v>2</v>
      </c>
      <c r="C106" s="2" t="s">
        <v>4</v>
      </c>
      <c r="D106" s="108">
        <v>57.677620077500002</v>
      </c>
      <c r="E106" s="123"/>
      <c r="F106" s="54"/>
      <c r="G106" s="126"/>
      <c r="H106" s="55"/>
      <c r="I106" s="46"/>
      <c r="J106" s="58"/>
      <c r="K106" s="132" t="s">
        <v>54</v>
      </c>
      <c r="L106" s="12">
        <v>57.677599999999998</v>
      </c>
      <c r="M106" s="82"/>
      <c r="N106" s="7">
        <v>0</v>
      </c>
      <c r="O106" s="148">
        <f t="shared" si="5"/>
        <v>57.677620077500002</v>
      </c>
      <c r="P106" s="32">
        <v>57.677620077500002</v>
      </c>
      <c r="Q106" s="5">
        <v>0</v>
      </c>
      <c r="R106" s="5">
        <v>20.115604185900001</v>
      </c>
      <c r="S106" s="5">
        <v>19.2038872332</v>
      </c>
      <c r="T106" s="173"/>
      <c r="U106" s="168">
        <f t="shared" si="6"/>
        <v>18.358128658399998</v>
      </c>
    </row>
    <row r="107" spans="1:21" x14ac:dyDescent="0.3">
      <c r="A107" s="2">
        <v>12252</v>
      </c>
      <c r="B107" s="2" t="s">
        <v>2</v>
      </c>
      <c r="C107" s="2" t="s">
        <v>4</v>
      </c>
      <c r="D107" s="108">
        <v>44.824136283400001</v>
      </c>
      <c r="E107" s="122" t="s">
        <v>40</v>
      </c>
      <c r="F107" s="119">
        <v>44.824136283400001</v>
      </c>
      <c r="G107" s="126"/>
      <c r="H107" s="55"/>
      <c r="I107" s="46">
        <v>25.1</v>
      </c>
      <c r="J107" s="58"/>
      <c r="K107" s="135"/>
      <c r="L107" s="136"/>
      <c r="M107" s="82"/>
      <c r="N107" s="7">
        <v>44.824136283400001</v>
      </c>
      <c r="O107" s="148">
        <f t="shared" si="5"/>
        <v>0</v>
      </c>
      <c r="P107" s="32">
        <v>0</v>
      </c>
      <c r="Q107" s="5">
        <v>2.0992069830900002</v>
      </c>
      <c r="R107" s="5">
        <v>0</v>
      </c>
      <c r="S107" s="5">
        <v>6.3293562970100004</v>
      </c>
      <c r="T107" s="173"/>
      <c r="U107" s="168">
        <f t="shared" si="6"/>
        <v>36.395573003300001</v>
      </c>
    </row>
    <row r="108" spans="1:21" x14ac:dyDescent="0.3">
      <c r="A108" s="2">
        <v>12253</v>
      </c>
      <c r="B108" s="2" t="s">
        <v>2</v>
      </c>
      <c r="C108" s="2" t="s">
        <v>4</v>
      </c>
      <c r="D108" s="108">
        <v>69.344896754299995</v>
      </c>
      <c r="E108" s="122" t="s">
        <v>40</v>
      </c>
      <c r="F108" s="119">
        <v>69.344896754299995</v>
      </c>
      <c r="G108" s="126"/>
      <c r="H108" s="55"/>
      <c r="I108" s="46"/>
      <c r="J108" s="58"/>
      <c r="K108" s="135"/>
      <c r="L108" s="136"/>
      <c r="M108" s="82"/>
      <c r="N108" s="7">
        <v>0</v>
      </c>
      <c r="O108" s="148">
        <f t="shared" si="5"/>
        <v>69.344896754299995</v>
      </c>
      <c r="P108" s="32">
        <v>0</v>
      </c>
      <c r="Q108" s="5">
        <v>0</v>
      </c>
      <c r="R108" s="5">
        <v>0</v>
      </c>
      <c r="S108" s="5">
        <v>3.9567715952300002</v>
      </c>
      <c r="T108" s="173"/>
      <c r="U108" s="168">
        <f t="shared" si="6"/>
        <v>65.38812515907</v>
      </c>
    </row>
    <row r="109" spans="1:21" x14ac:dyDescent="0.3">
      <c r="A109" s="2">
        <v>12254</v>
      </c>
      <c r="B109" s="2" t="s">
        <v>2</v>
      </c>
      <c r="C109" s="2" t="s">
        <v>4</v>
      </c>
      <c r="D109" s="108">
        <v>29.744263117799999</v>
      </c>
      <c r="E109" s="122" t="s">
        <v>40</v>
      </c>
      <c r="F109" s="119">
        <v>29.744263117799999</v>
      </c>
      <c r="G109" s="126"/>
      <c r="H109" s="55"/>
      <c r="I109" s="46"/>
      <c r="J109" s="58"/>
      <c r="K109" s="135"/>
      <c r="L109" s="136"/>
      <c r="M109" s="82"/>
      <c r="N109" s="7">
        <v>0</v>
      </c>
      <c r="O109" s="148">
        <f t="shared" si="5"/>
        <v>29.744263117799999</v>
      </c>
      <c r="P109" s="32">
        <v>0</v>
      </c>
      <c r="Q109" s="5">
        <v>0</v>
      </c>
      <c r="R109" s="5">
        <v>2.0248392951900001</v>
      </c>
      <c r="S109" s="5">
        <v>3.0222815893599999</v>
      </c>
      <c r="T109" s="173"/>
      <c r="U109" s="168">
        <f t="shared" si="6"/>
        <v>24.697142233249998</v>
      </c>
    </row>
    <row r="110" spans="1:21" x14ac:dyDescent="0.3">
      <c r="A110" s="2">
        <v>12256</v>
      </c>
      <c r="B110" s="2" t="s">
        <v>2</v>
      </c>
      <c r="C110" s="2" t="s">
        <v>4</v>
      </c>
      <c r="D110" s="108">
        <v>29.032852110299999</v>
      </c>
      <c r="E110" s="122"/>
      <c r="F110" s="53"/>
      <c r="G110" s="126"/>
      <c r="H110" s="55"/>
      <c r="I110" s="46"/>
      <c r="J110" s="58"/>
      <c r="K110" s="132" t="s">
        <v>54</v>
      </c>
      <c r="L110" s="12">
        <v>29.032900000000001</v>
      </c>
      <c r="M110" s="82"/>
      <c r="N110" s="7">
        <v>0</v>
      </c>
      <c r="O110" s="148">
        <f t="shared" si="5"/>
        <v>29.032852110299999</v>
      </c>
      <c r="P110" s="32">
        <v>29.032852110299999</v>
      </c>
      <c r="Q110" s="5">
        <v>0</v>
      </c>
      <c r="R110" s="5">
        <v>0</v>
      </c>
      <c r="S110" s="5">
        <v>1.4223173607899999</v>
      </c>
      <c r="T110" s="173"/>
      <c r="U110" s="168">
        <f t="shared" si="6"/>
        <v>27.610534749509998</v>
      </c>
    </row>
    <row r="111" spans="1:21" x14ac:dyDescent="0.3">
      <c r="A111" s="2">
        <v>12257</v>
      </c>
      <c r="B111" s="2" t="s">
        <v>2</v>
      </c>
      <c r="C111" s="2" t="s">
        <v>4</v>
      </c>
      <c r="D111" s="108">
        <v>54.633173782500002</v>
      </c>
      <c r="E111" s="122" t="s">
        <v>50</v>
      </c>
      <c r="F111" s="119">
        <v>54.633173782500002</v>
      </c>
      <c r="G111" s="126"/>
      <c r="H111" s="55"/>
      <c r="I111" s="46"/>
      <c r="J111" s="58"/>
      <c r="K111" s="130"/>
      <c r="L111" s="131"/>
      <c r="M111" s="67"/>
      <c r="N111" s="7">
        <v>0</v>
      </c>
      <c r="O111" s="148">
        <f t="shared" si="5"/>
        <v>54.633173782500002</v>
      </c>
      <c r="P111" s="32">
        <v>0</v>
      </c>
      <c r="Q111" s="5">
        <v>0</v>
      </c>
      <c r="R111" s="5">
        <v>0</v>
      </c>
      <c r="S111" s="5">
        <v>0</v>
      </c>
      <c r="T111" s="173"/>
      <c r="U111" s="168">
        <f t="shared" si="6"/>
        <v>54.633173782500002</v>
      </c>
    </row>
    <row r="112" spans="1:21" x14ac:dyDescent="0.3">
      <c r="A112" s="2">
        <v>12258</v>
      </c>
      <c r="B112" s="2" t="s">
        <v>2</v>
      </c>
      <c r="C112" s="2" t="s">
        <v>4</v>
      </c>
      <c r="D112" s="108">
        <v>33.212270130599997</v>
      </c>
      <c r="E112" s="122" t="s">
        <v>50</v>
      </c>
      <c r="F112" s="119">
        <v>33.212270130599997</v>
      </c>
      <c r="G112" s="126"/>
      <c r="H112" s="55"/>
      <c r="I112" s="46"/>
      <c r="J112" s="58"/>
      <c r="K112" s="135"/>
      <c r="L112" s="136"/>
      <c r="M112" s="82"/>
      <c r="N112" s="7">
        <v>30.295578859599999</v>
      </c>
      <c r="O112" s="148">
        <f t="shared" si="5"/>
        <v>2.9166912709999977</v>
      </c>
      <c r="P112" s="32">
        <v>0</v>
      </c>
      <c r="Q112" s="5">
        <v>0</v>
      </c>
      <c r="R112" s="5">
        <v>0</v>
      </c>
      <c r="S112" s="5">
        <v>0</v>
      </c>
      <c r="T112" s="173"/>
      <c r="U112" s="168">
        <f t="shared" si="6"/>
        <v>33.212270130599997</v>
      </c>
    </row>
    <row r="113" spans="1:21" x14ac:dyDescent="0.3">
      <c r="A113" s="2">
        <v>12259</v>
      </c>
      <c r="B113" s="2" t="s">
        <v>2</v>
      </c>
      <c r="C113" s="2" t="s">
        <v>4</v>
      </c>
      <c r="D113" s="108">
        <v>12.9270531839</v>
      </c>
      <c r="E113" s="122" t="s">
        <v>25</v>
      </c>
      <c r="F113" s="119">
        <v>12.9270531839</v>
      </c>
      <c r="G113" s="126"/>
      <c r="H113" s="55"/>
      <c r="I113" s="46"/>
      <c r="J113" s="58"/>
      <c r="K113" s="130"/>
      <c r="L113" s="131"/>
      <c r="M113" s="67"/>
      <c r="N113" s="7">
        <v>0</v>
      </c>
      <c r="O113" s="148">
        <f t="shared" si="5"/>
        <v>12.9270531839</v>
      </c>
      <c r="P113" s="32">
        <v>0</v>
      </c>
      <c r="Q113" s="5">
        <v>0</v>
      </c>
      <c r="R113" s="5">
        <v>0</v>
      </c>
      <c r="S113" s="5">
        <v>0</v>
      </c>
      <c r="T113" s="173"/>
      <c r="U113" s="168">
        <f t="shared" si="6"/>
        <v>12.9270531839</v>
      </c>
    </row>
    <row r="114" spans="1:21" x14ac:dyDescent="0.3">
      <c r="A114" s="2">
        <v>12416</v>
      </c>
      <c r="B114" s="2" t="s">
        <v>2</v>
      </c>
      <c r="C114" s="2" t="s">
        <v>4</v>
      </c>
      <c r="D114" s="108">
        <v>43.7077347046</v>
      </c>
      <c r="E114" s="122" t="s">
        <v>59</v>
      </c>
      <c r="F114" s="119">
        <v>43.7077347046</v>
      </c>
      <c r="G114" s="122"/>
      <c r="H114" s="53"/>
      <c r="I114" s="46"/>
      <c r="J114" s="59"/>
      <c r="K114" s="130"/>
      <c r="L114" s="131"/>
      <c r="M114" s="67"/>
      <c r="N114" s="7">
        <v>0</v>
      </c>
      <c r="O114" s="148">
        <f t="shared" si="5"/>
        <v>43.7077347046</v>
      </c>
      <c r="P114" s="32">
        <v>0</v>
      </c>
      <c r="Q114" s="5">
        <v>0</v>
      </c>
      <c r="R114" s="5">
        <v>0</v>
      </c>
      <c r="S114" s="5">
        <v>17.990353412499999</v>
      </c>
      <c r="T114" s="173"/>
      <c r="U114" s="168">
        <f t="shared" si="6"/>
        <v>25.717381292100001</v>
      </c>
    </row>
    <row r="115" spans="1:21" x14ac:dyDescent="0.3">
      <c r="A115" s="2">
        <v>12417</v>
      </c>
      <c r="B115" s="2" t="s">
        <v>2</v>
      </c>
      <c r="C115" s="2" t="s">
        <v>4</v>
      </c>
      <c r="D115" s="108">
        <v>4.3591877058100001</v>
      </c>
      <c r="E115" s="122" t="s">
        <v>40</v>
      </c>
      <c r="F115" s="119">
        <v>4.3591877058000001</v>
      </c>
      <c r="G115" s="122"/>
      <c r="H115" s="53"/>
      <c r="I115" s="46"/>
      <c r="J115" s="59"/>
      <c r="K115" s="130"/>
      <c r="L115" s="131"/>
      <c r="M115" s="67"/>
      <c r="N115" s="7">
        <v>0.161107230396</v>
      </c>
      <c r="O115" s="148">
        <f t="shared" si="5"/>
        <v>4.1980804754139998</v>
      </c>
      <c r="P115" s="32">
        <v>2.31815071786</v>
      </c>
      <c r="Q115" s="5">
        <v>0</v>
      </c>
      <c r="R115" s="5">
        <v>0</v>
      </c>
      <c r="S115" s="5">
        <v>0</v>
      </c>
      <c r="T115" s="173"/>
      <c r="U115" s="168">
        <f t="shared" si="6"/>
        <v>4.3591877058100001</v>
      </c>
    </row>
    <row r="116" spans="1:21" x14ac:dyDescent="0.3">
      <c r="A116" s="2">
        <v>12425</v>
      </c>
      <c r="B116" s="2" t="s">
        <v>2</v>
      </c>
      <c r="C116" s="2" t="s">
        <v>4</v>
      </c>
      <c r="D116" s="108">
        <v>14.5121257983</v>
      </c>
      <c r="E116" s="123"/>
      <c r="F116" s="54"/>
      <c r="G116" s="122"/>
      <c r="H116" s="53"/>
      <c r="I116" s="46"/>
      <c r="J116" s="59"/>
      <c r="K116" s="132" t="s">
        <v>53</v>
      </c>
      <c r="L116" s="12">
        <v>14.5121</v>
      </c>
      <c r="M116" s="67"/>
      <c r="N116" s="7">
        <v>0</v>
      </c>
      <c r="O116" s="148">
        <f t="shared" si="5"/>
        <v>14.5121257983</v>
      </c>
      <c r="P116" s="32">
        <v>14.5121257983</v>
      </c>
      <c r="Q116" s="5">
        <v>0</v>
      </c>
      <c r="R116" s="5">
        <v>0</v>
      </c>
      <c r="S116" s="5">
        <v>11.369228957200001</v>
      </c>
      <c r="T116" s="173"/>
      <c r="U116" s="168">
        <f t="shared" si="6"/>
        <v>3.1428968410999989</v>
      </c>
    </row>
    <row r="117" spans="1:21" x14ac:dyDescent="0.3">
      <c r="A117" s="2">
        <v>12426</v>
      </c>
      <c r="B117" s="2" t="s">
        <v>2</v>
      </c>
      <c r="C117" s="2" t="s">
        <v>4</v>
      </c>
      <c r="D117" s="108">
        <v>11.6420483736</v>
      </c>
      <c r="E117" s="123"/>
      <c r="F117" s="54"/>
      <c r="G117" s="126"/>
      <c r="H117" s="55"/>
      <c r="I117" s="46"/>
      <c r="J117" s="58"/>
      <c r="K117" s="132" t="s">
        <v>53</v>
      </c>
      <c r="L117" s="12">
        <v>11.641999999999999</v>
      </c>
      <c r="M117" s="82"/>
      <c r="N117" s="7">
        <v>0</v>
      </c>
      <c r="O117" s="148">
        <f t="shared" si="5"/>
        <v>11.6420483736</v>
      </c>
      <c r="P117" s="32">
        <v>11.6420483736</v>
      </c>
      <c r="Q117" s="5">
        <v>0</v>
      </c>
      <c r="R117" s="5">
        <v>0</v>
      </c>
      <c r="S117" s="5">
        <v>2.74984477367</v>
      </c>
      <c r="T117" s="173"/>
      <c r="U117" s="168">
        <f t="shared" si="6"/>
        <v>8.8922035999299993</v>
      </c>
    </row>
    <row r="118" spans="1:21" x14ac:dyDescent="0.3">
      <c r="A118" s="2">
        <v>12427</v>
      </c>
      <c r="B118" s="2" t="s">
        <v>2</v>
      </c>
      <c r="C118" s="2" t="s">
        <v>4</v>
      </c>
      <c r="D118" s="108">
        <v>5.9693219744599997</v>
      </c>
      <c r="E118" s="122"/>
      <c r="F118" s="53"/>
      <c r="G118" s="128"/>
      <c r="H118" s="55"/>
      <c r="I118" s="46"/>
      <c r="J118" s="58"/>
      <c r="K118" s="132" t="s">
        <v>53</v>
      </c>
      <c r="L118" s="12">
        <v>5.9692999999999996</v>
      </c>
      <c r="M118" s="82"/>
      <c r="N118" s="7">
        <v>0</v>
      </c>
      <c r="O118" s="148">
        <f t="shared" si="5"/>
        <v>5.9693219744599997</v>
      </c>
      <c r="P118" s="32">
        <v>5.9693219744599997</v>
      </c>
      <c r="Q118" s="5">
        <v>0</v>
      </c>
      <c r="R118" s="5">
        <v>0</v>
      </c>
      <c r="S118" s="5">
        <v>0</v>
      </c>
      <c r="T118" s="173"/>
      <c r="U118" s="168">
        <f t="shared" si="6"/>
        <v>5.9693219744599997</v>
      </c>
    </row>
    <row r="119" spans="1:21" x14ac:dyDescent="0.3">
      <c r="A119" s="2">
        <v>12428</v>
      </c>
      <c r="B119" s="2" t="s">
        <v>2</v>
      </c>
      <c r="C119" s="2" t="s">
        <v>4</v>
      </c>
      <c r="D119" s="108">
        <v>6.3194570833499997</v>
      </c>
      <c r="E119" s="122"/>
      <c r="F119" s="53"/>
      <c r="G119" s="122"/>
      <c r="H119" s="53"/>
      <c r="I119" s="46"/>
      <c r="J119" s="59"/>
      <c r="K119" s="132" t="s">
        <v>53</v>
      </c>
      <c r="L119" s="12">
        <v>6.3194999999999997</v>
      </c>
      <c r="M119" s="82"/>
      <c r="N119" s="7">
        <v>0</v>
      </c>
      <c r="O119" s="148">
        <f t="shared" si="5"/>
        <v>6.3194570833499997</v>
      </c>
      <c r="P119" s="32">
        <v>6.3194570833499997</v>
      </c>
      <c r="Q119" s="5">
        <v>0</v>
      </c>
      <c r="R119" s="5">
        <v>0</v>
      </c>
      <c r="S119" s="5">
        <v>0</v>
      </c>
      <c r="T119" s="173"/>
      <c r="U119" s="168">
        <f t="shared" si="6"/>
        <v>6.3194570833499997</v>
      </c>
    </row>
    <row r="120" spans="1:21" x14ac:dyDescent="0.3">
      <c r="A120" s="2">
        <v>12429</v>
      </c>
      <c r="B120" s="2" t="s">
        <v>2</v>
      </c>
      <c r="C120" s="2" t="s">
        <v>4</v>
      </c>
      <c r="D120" s="108">
        <v>45.245494045800001</v>
      </c>
      <c r="E120" s="122"/>
      <c r="F120" s="53"/>
      <c r="G120" s="128"/>
      <c r="H120" s="55"/>
      <c r="I120" s="46"/>
      <c r="J120" s="58"/>
      <c r="K120" s="132" t="s">
        <v>54</v>
      </c>
      <c r="L120" s="12">
        <v>45.2455</v>
      </c>
      <c r="M120" s="82"/>
      <c r="N120" s="7">
        <v>0</v>
      </c>
      <c r="O120" s="148">
        <f t="shared" si="5"/>
        <v>45.245494045800001</v>
      </c>
      <c r="P120" s="32">
        <v>45.245494045800001</v>
      </c>
      <c r="Q120" s="5">
        <v>0</v>
      </c>
      <c r="R120" s="5">
        <v>0</v>
      </c>
      <c r="S120" s="5">
        <v>0</v>
      </c>
      <c r="T120" s="173"/>
      <c r="U120" s="168">
        <f t="shared" si="6"/>
        <v>45.245494045800001</v>
      </c>
    </row>
    <row r="121" spans="1:21" x14ac:dyDescent="0.3">
      <c r="A121" s="2">
        <v>12437</v>
      </c>
      <c r="B121" s="2" t="s">
        <v>2</v>
      </c>
      <c r="C121" s="2" t="s">
        <v>4</v>
      </c>
      <c r="D121" s="108">
        <v>35.586092677400003</v>
      </c>
      <c r="E121" s="122" t="s">
        <v>60</v>
      </c>
      <c r="F121" s="119">
        <v>35.586092677400003</v>
      </c>
      <c r="G121" s="123"/>
      <c r="H121" s="54"/>
      <c r="I121" s="46"/>
      <c r="J121" s="58"/>
      <c r="K121" s="135"/>
      <c r="L121" s="136"/>
      <c r="M121" s="82"/>
      <c r="N121" s="7">
        <v>2.57274610173</v>
      </c>
      <c r="O121" s="148">
        <f t="shared" si="5"/>
        <v>33.013346575670006</v>
      </c>
      <c r="P121" s="32">
        <v>0</v>
      </c>
      <c r="Q121" s="5">
        <v>0</v>
      </c>
      <c r="R121" s="5">
        <v>0</v>
      </c>
      <c r="S121" s="5">
        <v>0</v>
      </c>
      <c r="T121" s="173"/>
      <c r="U121" s="168">
        <f t="shared" si="6"/>
        <v>35.586092677400003</v>
      </c>
    </row>
    <row r="122" spans="1:21" s="50" customFormat="1" x14ac:dyDescent="0.3">
      <c r="A122" s="49" t="s">
        <v>65</v>
      </c>
      <c r="B122" s="49"/>
      <c r="C122" s="49"/>
      <c r="D122" s="29">
        <f>SUM(D27:D121)</f>
        <v>2902.7179632786597</v>
      </c>
      <c r="E122" s="29"/>
      <c r="F122" s="29">
        <f t="shared" ref="F122:U122" si="7">SUM(F27:F121)</f>
        <v>1523.3496221973182</v>
      </c>
      <c r="G122" s="29"/>
      <c r="H122" s="29">
        <f t="shared" si="7"/>
        <v>85.554858809600006</v>
      </c>
      <c r="I122" s="29">
        <f t="shared" si="7"/>
        <v>87.7</v>
      </c>
      <c r="J122" s="29">
        <f t="shared" si="7"/>
        <v>0</v>
      </c>
      <c r="K122" s="29">
        <f t="shared" si="7"/>
        <v>0</v>
      </c>
      <c r="L122" s="29">
        <f t="shared" si="7"/>
        <v>1196.4829</v>
      </c>
      <c r="M122" s="29">
        <f t="shared" si="7"/>
        <v>0</v>
      </c>
      <c r="N122" s="29">
        <f t="shared" si="7"/>
        <v>483.1314341186349</v>
      </c>
      <c r="O122" s="29">
        <f t="shared" si="7"/>
        <v>2419.5865291600253</v>
      </c>
      <c r="P122" s="29">
        <f t="shared" si="7"/>
        <v>1074.7901349132931</v>
      </c>
      <c r="Q122" s="29">
        <f t="shared" si="7"/>
        <v>545.36230309702</v>
      </c>
      <c r="R122" s="29">
        <f t="shared" si="7"/>
        <v>315.63739093897914</v>
      </c>
      <c r="S122" s="29">
        <f t="shared" si="7"/>
        <v>564.91024324742864</v>
      </c>
      <c r="T122" s="29">
        <f t="shared" si="7"/>
        <v>24.799999999999997</v>
      </c>
      <c r="U122" s="29">
        <f t="shared" si="7"/>
        <v>1476.8080259952324</v>
      </c>
    </row>
    <row r="123" spans="1:21" x14ac:dyDescent="0.3">
      <c r="A123" s="2">
        <v>12734</v>
      </c>
      <c r="B123" s="2" t="s">
        <v>39</v>
      </c>
      <c r="C123" s="2" t="s">
        <v>3</v>
      </c>
      <c r="D123" s="108">
        <v>7.8513681893199996</v>
      </c>
      <c r="E123" s="122" t="s">
        <v>58</v>
      </c>
      <c r="F123" s="119">
        <v>7.8513681893199996</v>
      </c>
      <c r="G123" s="122"/>
      <c r="H123" s="53"/>
      <c r="I123" s="46">
        <v>1.9</v>
      </c>
      <c r="J123" s="59"/>
      <c r="K123" s="135"/>
      <c r="L123" s="136"/>
      <c r="M123" s="82"/>
      <c r="N123" s="7">
        <v>7.8513681893199996</v>
      </c>
      <c r="O123" s="148">
        <f t="shared" si="5"/>
        <v>0</v>
      </c>
      <c r="P123" s="32">
        <v>0</v>
      </c>
      <c r="Q123" s="5">
        <v>0</v>
      </c>
      <c r="R123" s="5">
        <v>0</v>
      </c>
      <c r="S123" s="5">
        <v>0</v>
      </c>
      <c r="T123" s="173"/>
      <c r="U123" s="168">
        <f t="shared" si="6"/>
        <v>7.8513681893199996</v>
      </c>
    </row>
    <row r="124" spans="1:21" x14ac:dyDescent="0.3">
      <c r="A124" s="2">
        <v>12742</v>
      </c>
      <c r="B124" s="2" t="s">
        <v>39</v>
      </c>
      <c r="C124" s="2" t="s">
        <v>3</v>
      </c>
      <c r="D124" s="108">
        <v>9.8810427727400008</v>
      </c>
      <c r="E124" s="122"/>
      <c r="F124" s="53"/>
      <c r="G124" s="128"/>
      <c r="H124" s="55"/>
      <c r="I124" s="46"/>
      <c r="J124" s="58"/>
      <c r="K124" s="132" t="s">
        <v>53</v>
      </c>
      <c r="L124" s="12">
        <v>9.8810000000000002</v>
      </c>
      <c r="M124" s="67"/>
      <c r="N124" s="7">
        <v>0</v>
      </c>
      <c r="O124" s="148">
        <f t="shared" si="5"/>
        <v>9.8810427727400008</v>
      </c>
      <c r="P124" s="32">
        <v>8.5570739976399999</v>
      </c>
      <c r="Q124" s="5">
        <v>0</v>
      </c>
      <c r="R124" s="5">
        <v>0</v>
      </c>
      <c r="S124" s="5">
        <v>0</v>
      </c>
      <c r="T124" s="173"/>
      <c r="U124" s="168">
        <f t="shared" si="6"/>
        <v>9.8810427727400008</v>
      </c>
    </row>
    <row r="125" spans="1:21" x14ac:dyDescent="0.3">
      <c r="A125" s="2">
        <v>12744</v>
      </c>
      <c r="B125" s="2" t="s">
        <v>39</v>
      </c>
      <c r="C125" s="2" t="s">
        <v>3</v>
      </c>
      <c r="D125" s="108">
        <v>17.180118260499999</v>
      </c>
      <c r="E125" s="123"/>
      <c r="F125" s="54"/>
      <c r="G125" s="128"/>
      <c r="H125" s="55"/>
      <c r="I125" s="46"/>
      <c r="J125" s="58"/>
      <c r="K125" s="132" t="s">
        <v>53</v>
      </c>
      <c r="L125" s="12">
        <v>17.180099999999999</v>
      </c>
      <c r="M125" s="82"/>
      <c r="N125" s="7">
        <v>0</v>
      </c>
      <c r="O125" s="148">
        <f t="shared" si="5"/>
        <v>17.180118260499999</v>
      </c>
      <c r="P125" s="32">
        <v>0</v>
      </c>
      <c r="Q125" s="5">
        <v>0</v>
      </c>
      <c r="R125" s="5">
        <v>0</v>
      </c>
      <c r="S125" s="5">
        <v>0</v>
      </c>
      <c r="T125" s="173"/>
      <c r="U125" s="168">
        <f t="shared" si="6"/>
        <v>17.180118260499999</v>
      </c>
    </row>
    <row r="126" spans="1:21" x14ac:dyDescent="0.3">
      <c r="A126" s="2">
        <v>12745</v>
      </c>
      <c r="B126" s="2" t="s">
        <v>39</v>
      </c>
      <c r="C126" s="2" t="s">
        <v>3</v>
      </c>
      <c r="D126" s="108">
        <v>41.306554352299997</v>
      </c>
      <c r="E126" s="122"/>
      <c r="F126" s="53"/>
      <c r="G126" s="122"/>
      <c r="H126" s="53"/>
      <c r="I126" s="46"/>
      <c r="J126" s="59"/>
      <c r="K126" s="132" t="s">
        <v>53</v>
      </c>
      <c r="L126" s="12">
        <v>41.306600000000003</v>
      </c>
      <c r="M126" s="82"/>
      <c r="N126" s="7">
        <v>0</v>
      </c>
      <c r="O126" s="148">
        <f t="shared" si="5"/>
        <v>41.306554352299997</v>
      </c>
      <c r="P126" s="32">
        <v>0</v>
      </c>
      <c r="Q126" s="5">
        <v>0</v>
      </c>
      <c r="R126" s="5">
        <v>0</v>
      </c>
      <c r="S126" s="5">
        <v>0</v>
      </c>
      <c r="T126" s="173"/>
      <c r="U126" s="168">
        <f t="shared" si="6"/>
        <v>41.306554352299997</v>
      </c>
    </row>
    <row r="127" spans="1:21" x14ac:dyDescent="0.3">
      <c r="A127" s="2">
        <v>12746</v>
      </c>
      <c r="B127" s="2" t="s">
        <v>39</v>
      </c>
      <c r="C127" s="2" t="s">
        <v>3</v>
      </c>
      <c r="D127" s="108">
        <v>35.7526721718</v>
      </c>
      <c r="E127" s="122"/>
      <c r="F127" s="53"/>
      <c r="G127" s="128"/>
      <c r="H127" s="55"/>
      <c r="I127" s="46"/>
      <c r="J127" s="58"/>
      <c r="K127" s="132" t="s">
        <v>53</v>
      </c>
      <c r="L127" s="12">
        <v>35.752699999999997</v>
      </c>
      <c r="M127" s="67"/>
      <c r="N127" s="7">
        <v>0</v>
      </c>
      <c r="O127" s="148">
        <f t="shared" si="5"/>
        <v>35.7526721718</v>
      </c>
      <c r="P127" s="32">
        <v>0</v>
      </c>
      <c r="Q127" s="5">
        <v>0</v>
      </c>
      <c r="R127" s="5">
        <v>0</v>
      </c>
      <c r="S127" s="5">
        <v>0</v>
      </c>
      <c r="T127" s="173"/>
      <c r="U127" s="168">
        <f t="shared" si="6"/>
        <v>35.7526721718</v>
      </c>
    </row>
    <row r="128" spans="1:21" x14ac:dyDescent="0.3">
      <c r="A128" s="2">
        <v>12747</v>
      </c>
      <c r="B128" s="2" t="s">
        <v>39</v>
      </c>
      <c r="C128" s="2" t="s">
        <v>3</v>
      </c>
      <c r="D128" s="108">
        <v>25.862878821999999</v>
      </c>
      <c r="E128" s="123"/>
      <c r="F128" s="54"/>
      <c r="G128" s="122"/>
      <c r="H128" s="53"/>
      <c r="I128" s="46"/>
      <c r="J128" s="59"/>
      <c r="K128" s="132" t="s">
        <v>53</v>
      </c>
      <c r="L128" s="12">
        <v>25.8629</v>
      </c>
      <c r="M128" s="82"/>
      <c r="N128" s="7">
        <v>0</v>
      </c>
      <c r="O128" s="148">
        <f t="shared" si="5"/>
        <v>25.862878821999999</v>
      </c>
      <c r="P128" s="32">
        <v>0</v>
      </c>
      <c r="Q128" s="5">
        <v>0</v>
      </c>
      <c r="R128" s="5">
        <v>0</v>
      </c>
      <c r="S128" s="5">
        <v>0</v>
      </c>
      <c r="T128" s="173"/>
      <c r="U128" s="168">
        <f t="shared" si="6"/>
        <v>25.862878821999999</v>
      </c>
    </row>
    <row r="129" spans="1:21" x14ac:dyDescent="0.3">
      <c r="A129" s="2">
        <v>12753</v>
      </c>
      <c r="B129" s="2" t="s">
        <v>39</v>
      </c>
      <c r="C129" s="2" t="s">
        <v>3</v>
      </c>
      <c r="D129" s="108">
        <v>28.371318209599998</v>
      </c>
      <c r="E129" s="123"/>
      <c r="F129" s="54"/>
      <c r="G129" s="128"/>
      <c r="H129" s="55"/>
      <c r="I129" s="46"/>
      <c r="J129" s="58"/>
      <c r="K129" s="132" t="s">
        <v>54</v>
      </c>
      <c r="L129" s="12">
        <v>28.371300000000002</v>
      </c>
      <c r="M129" s="82"/>
      <c r="N129" s="7">
        <v>0</v>
      </c>
      <c r="O129" s="148">
        <f t="shared" si="5"/>
        <v>28.371318209599998</v>
      </c>
      <c r="P129" s="32">
        <v>28.371318209599998</v>
      </c>
      <c r="Q129" s="5">
        <v>0</v>
      </c>
      <c r="R129" s="5">
        <v>0</v>
      </c>
      <c r="S129" s="5">
        <v>0</v>
      </c>
      <c r="T129" s="173"/>
      <c r="U129" s="168">
        <f t="shared" si="6"/>
        <v>28.371318209599998</v>
      </c>
    </row>
    <row r="130" spans="1:21" x14ac:dyDescent="0.3">
      <c r="A130" s="2">
        <v>12763</v>
      </c>
      <c r="B130" s="2" t="s">
        <v>39</v>
      </c>
      <c r="C130" s="2" t="s">
        <v>3</v>
      </c>
      <c r="D130" s="108">
        <v>23.4249460449</v>
      </c>
      <c r="E130" s="122" t="s">
        <v>25</v>
      </c>
      <c r="F130" s="119">
        <v>23.4249460449</v>
      </c>
      <c r="G130" s="128"/>
      <c r="H130" s="55"/>
      <c r="I130" s="46"/>
      <c r="J130" s="58"/>
      <c r="K130" s="135"/>
      <c r="L130" s="136"/>
      <c r="M130" s="82"/>
      <c r="N130" s="7">
        <v>0</v>
      </c>
      <c r="O130" s="148">
        <f t="shared" si="5"/>
        <v>23.4249460449</v>
      </c>
      <c r="P130" s="32">
        <v>0</v>
      </c>
      <c r="Q130" s="5">
        <v>0</v>
      </c>
      <c r="R130" s="5">
        <v>0</v>
      </c>
      <c r="S130" s="5">
        <v>0</v>
      </c>
      <c r="T130" s="173"/>
      <c r="U130" s="168">
        <f t="shared" si="6"/>
        <v>23.4249460449</v>
      </c>
    </row>
    <row r="131" spans="1:21" x14ac:dyDescent="0.3">
      <c r="A131" s="2">
        <v>13621</v>
      </c>
      <c r="B131" s="2" t="s">
        <v>39</v>
      </c>
      <c r="C131" s="2" t="s">
        <v>6</v>
      </c>
      <c r="D131" s="108">
        <v>69.750118498899994</v>
      </c>
      <c r="E131" s="122"/>
      <c r="F131" s="53"/>
      <c r="G131" s="122"/>
      <c r="H131" s="53"/>
      <c r="I131" s="46"/>
      <c r="J131" s="59"/>
      <c r="K131" s="132" t="s">
        <v>53</v>
      </c>
      <c r="L131" s="12">
        <v>69.750100000000003</v>
      </c>
      <c r="M131" s="82"/>
      <c r="N131" s="7">
        <v>0</v>
      </c>
      <c r="O131" s="148">
        <f t="shared" si="5"/>
        <v>69.750118498899994</v>
      </c>
      <c r="P131" s="32">
        <v>0</v>
      </c>
      <c r="Q131" s="5">
        <v>0</v>
      </c>
      <c r="R131" s="5">
        <v>0</v>
      </c>
      <c r="S131" s="5">
        <v>0</v>
      </c>
      <c r="T131" s="173"/>
      <c r="U131" s="168">
        <f t="shared" si="6"/>
        <v>69.750118498899994</v>
      </c>
    </row>
    <row r="132" spans="1:21" x14ac:dyDescent="0.3">
      <c r="A132" s="2">
        <v>13649</v>
      </c>
      <c r="B132" s="2" t="s">
        <v>39</v>
      </c>
      <c r="C132" s="2" t="s">
        <v>6</v>
      </c>
      <c r="D132" s="108">
        <v>25.049053234100001</v>
      </c>
      <c r="E132" s="122" t="s">
        <v>50</v>
      </c>
      <c r="F132" s="119">
        <v>25.049053234100001</v>
      </c>
      <c r="G132" s="128"/>
      <c r="H132" s="55"/>
      <c r="I132" s="46"/>
      <c r="J132" s="58"/>
      <c r="K132" s="135"/>
      <c r="L132" s="136"/>
      <c r="M132" s="82"/>
      <c r="N132" s="7">
        <v>24.9000518697</v>
      </c>
      <c r="O132" s="148">
        <f t="shared" si="5"/>
        <v>0.14900136440000011</v>
      </c>
      <c r="P132" s="32">
        <v>25.049053234100001</v>
      </c>
      <c r="Q132" s="5">
        <v>0</v>
      </c>
      <c r="R132" s="5">
        <v>0</v>
      </c>
      <c r="S132" s="5">
        <v>0</v>
      </c>
      <c r="T132" s="173"/>
      <c r="U132" s="168">
        <f t="shared" si="6"/>
        <v>25.049053234100001</v>
      </c>
    </row>
    <row r="133" spans="1:21" x14ac:dyDescent="0.3">
      <c r="A133" s="2">
        <v>13651</v>
      </c>
      <c r="B133" s="2" t="s">
        <v>39</v>
      </c>
      <c r="C133" s="2" t="s">
        <v>6</v>
      </c>
      <c r="D133" s="108">
        <v>28.4512777805</v>
      </c>
      <c r="E133" s="122" t="s">
        <v>50</v>
      </c>
      <c r="F133" s="119">
        <v>28.4512777805</v>
      </c>
      <c r="G133" s="123"/>
      <c r="H133" s="54"/>
      <c r="I133" s="46"/>
      <c r="J133" s="58"/>
      <c r="K133" s="130"/>
      <c r="L133" s="131"/>
      <c r="M133" s="82"/>
      <c r="N133" s="7">
        <v>25.8925623441</v>
      </c>
      <c r="O133" s="148">
        <f t="shared" si="5"/>
        <v>2.5587154364</v>
      </c>
      <c r="P133" s="32">
        <v>28.4512777805</v>
      </c>
      <c r="Q133" s="5">
        <v>0</v>
      </c>
      <c r="R133" s="5">
        <v>0</v>
      </c>
      <c r="S133" s="5">
        <v>0</v>
      </c>
      <c r="T133" s="173"/>
      <c r="U133" s="168">
        <f t="shared" si="6"/>
        <v>28.4512777805</v>
      </c>
    </row>
    <row r="134" spans="1:21" x14ac:dyDescent="0.3">
      <c r="A134" s="2">
        <v>13653</v>
      </c>
      <c r="B134" s="2" t="s">
        <v>39</v>
      </c>
      <c r="C134" s="2" t="s">
        <v>6</v>
      </c>
      <c r="D134" s="108">
        <v>13.998123874399999</v>
      </c>
      <c r="E134" s="122" t="s">
        <v>50</v>
      </c>
      <c r="F134" s="119">
        <v>13.998123874399999</v>
      </c>
      <c r="G134" s="122"/>
      <c r="H134" s="53"/>
      <c r="I134" s="46"/>
      <c r="J134" s="58"/>
      <c r="K134" s="133"/>
      <c r="L134" s="134"/>
      <c r="M134" s="69"/>
      <c r="N134" s="7">
        <v>0</v>
      </c>
      <c r="O134" s="148">
        <f t="shared" si="5"/>
        <v>13.998123874399999</v>
      </c>
      <c r="P134" s="32">
        <v>13.998123874399999</v>
      </c>
      <c r="Q134" s="5">
        <v>0</v>
      </c>
      <c r="R134" s="5">
        <v>0</v>
      </c>
      <c r="S134" s="5">
        <v>0</v>
      </c>
      <c r="T134" s="173"/>
      <c r="U134" s="168">
        <f t="shared" si="6"/>
        <v>13.998123874399999</v>
      </c>
    </row>
    <row r="135" spans="1:21" x14ac:dyDescent="0.3">
      <c r="A135" s="2">
        <v>14000</v>
      </c>
      <c r="B135" s="2" t="s">
        <v>39</v>
      </c>
      <c r="C135" s="2" t="s">
        <v>5</v>
      </c>
      <c r="D135" s="108">
        <v>25.043452864900001</v>
      </c>
      <c r="E135" s="122" t="s">
        <v>50</v>
      </c>
      <c r="F135" s="119">
        <v>25.043452864900001</v>
      </c>
      <c r="G135" s="126"/>
      <c r="H135" s="55"/>
      <c r="I135" s="46"/>
      <c r="J135" s="58"/>
      <c r="K135" s="133"/>
      <c r="L135" s="134"/>
      <c r="M135" s="69"/>
      <c r="N135" s="7">
        <v>25.043452864900001</v>
      </c>
      <c r="O135" s="148">
        <f t="shared" si="5"/>
        <v>0</v>
      </c>
      <c r="P135" s="32">
        <v>24.585823964500001</v>
      </c>
      <c r="Q135" s="5">
        <v>0</v>
      </c>
      <c r="R135" s="5">
        <v>0</v>
      </c>
      <c r="S135" s="5">
        <v>0</v>
      </c>
      <c r="T135" s="173"/>
      <c r="U135" s="168">
        <f t="shared" si="6"/>
        <v>25.043452864900001</v>
      </c>
    </row>
    <row r="136" spans="1:21" x14ac:dyDescent="0.3">
      <c r="A136" s="2">
        <v>14226</v>
      </c>
      <c r="B136" s="2" t="s">
        <v>39</v>
      </c>
      <c r="C136" s="2" t="s">
        <v>4</v>
      </c>
      <c r="D136" s="108">
        <v>29.084119548099999</v>
      </c>
      <c r="E136" s="122" t="s">
        <v>50</v>
      </c>
      <c r="F136" s="119">
        <v>29.084119548099999</v>
      </c>
      <c r="G136" s="122"/>
      <c r="H136" s="53"/>
      <c r="I136" s="46">
        <v>1.5</v>
      </c>
      <c r="J136" s="58"/>
      <c r="K136" s="133"/>
      <c r="L136" s="134"/>
      <c r="M136" s="69"/>
      <c r="N136" s="7">
        <v>18.088501111700001</v>
      </c>
      <c r="O136" s="148">
        <f t="shared" si="5"/>
        <v>10.995618436399997</v>
      </c>
      <c r="P136" s="32">
        <v>0</v>
      </c>
      <c r="Q136" s="5">
        <v>0</v>
      </c>
      <c r="R136" s="5">
        <v>0</v>
      </c>
      <c r="S136" s="5">
        <v>0</v>
      </c>
      <c r="T136" s="173"/>
      <c r="U136" s="168">
        <f t="shared" si="6"/>
        <v>29.084119548099999</v>
      </c>
    </row>
    <row r="137" spans="1:21" s="50" customFormat="1" x14ac:dyDescent="0.3">
      <c r="A137" s="49" t="s">
        <v>64</v>
      </c>
      <c r="B137" s="49"/>
      <c r="C137" s="49"/>
      <c r="D137" s="29">
        <f>SUM(D123:D136)</f>
        <v>381.00704462405997</v>
      </c>
      <c r="E137" s="29"/>
      <c r="F137" s="29">
        <f t="shared" ref="F137:U137" si="8">SUM(F123:F136)</f>
        <v>152.90234153621998</v>
      </c>
      <c r="G137" s="29"/>
      <c r="H137" s="29">
        <f t="shared" si="8"/>
        <v>0</v>
      </c>
      <c r="I137" s="29">
        <f t="shared" si="8"/>
        <v>3.4</v>
      </c>
      <c r="J137" s="29">
        <f t="shared" si="8"/>
        <v>0</v>
      </c>
      <c r="K137" s="29">
        <f t="shared" si="8"/>
        <v>0</v>
      </c>
      <c r="L137" s="29">
        <f t="shared" si="8"/>
        <v>228.10469999999998</v>
      </c>
      <c r="M137" s="29">
        <f t="shared" si="8"/>
        <v>0</v>
      </c>
      <c r="N137" s="29">
        <f t="shared" si="8"/>
        <v>101.77593637971999</v>
      </c>
      <c r="O137" s="29">
        <f t="shared" si="8"/>
        <v>279.23110824433996</v>
      </c>
      <c r="P137" s="29">
        <f t="shared" si="8"/>
        <v>129.01267106073999</v>
      </c>
      <c r="Q137" s="29">
        <f t="shared" si="8"/>
        <v>0</v>
      </c>
      <c r="R137" s="29">
        <f t="shared" si="8"/>
        <v>0</v>
      </c>
      <c r="S137" s="29">
        <f t="shared" si="8"/>
        <v>0</v>
      </c>
      <c r="T137" s="29">
        <f t="shared" si="8"/>
        <v>0</v>
      </c>
      <c r="U137" s="29">
        <f t="shared" si="8"/>
        <v>381.00704462405997</v>
      </c>
    </row>
    <row r="138" spans="1:21" x14ac:dyDescent="0.3">
      <c r="A138" s="2">
        <v>20884</v>
      </c>
      <c r="B138" s="2" t="s">
        <v>48</v>
      </c>
      <c r="C138" s="2" t="s">
        <v>5</v>
      </c>
      <c r="D138" s="108">
        <v>10.007926146799999</v>
      </c>
      <c r="E138" s="122" t="s">
        <v>40</v>
      </c>
      <c r="F138" s="119">
        <v>10.007926146799999</v>
      </c>
      <c r="G138" s="126"/>
      <c r="H138" s="55"/>
      <c r="I138" s="46">
        <v>1.9</v>
      </c>
      <c r="J138" s="58"/>
      <c r="K138" s="133"/>
      <c r="L138" s="134"/>
      <c r="M138" s="69"/>
      <c r="N138" s="7">
        <v>10.007926146799999</v>
      </c>
      <c r="O138" s="148">
        <f t="shared" si="5"/>
        <v>0</v>
      </c>
      <c r="P138" s="32">
        <v>0</v>
      </c>
      <c r="Q138" s="5">
        <v>8.1596601772900001</v>
      </c>
      <c r="R138" s="5">
        <v>0</v>
      </c>
      <c r="S138" s="5">
        <v>0</v>
      </c>
      <c r="T138" s="173"/>
      <c r="U138" s="168">
        <f t="shared" si="6"/>
        <v>1.848265969509999</v>
      </c>
    </row>
    <row r="139" spans="1:21" x14ac:dyDescent="0.3">
      <c r="U139" s="168"/>
    </row>
    <row r="140" spans="1:21" x14ac:dyDescent="0.3">
      <c r="U140" s="168"/>
    </row>
    <row r="141" spans="1:21" x14ac:dyDescent="0.3">
      <c r="U141" s="168"/>
    </row>
    <row r="142" spans="1:21" x14ac:dyDescent="0.3">
      <c r="A142" s="38"/>
      <c r="B142" s="38"/>
      <c r="C142" s="38"/>
      <c r="D142" s="37"/>
      <c r="E142" s="123"/>
      <c r="F142" s="54"/>
      <c r="G142" s="123"/>
      <c r="H142" s="54"/>
      <c r="I142" s="46"/>
      <c r="J142" s="58"/>
      <c r="K142" s="133"/>
      <c r="L142" s="134"/>
      <c r="M142" s="69"/>
      <c r="N142" s="7"/>
      <c r="O142" s="148"/>
      <c r="P142" s="146"/>
      <c r="Q142" s="167"/>
      <c r="R142" s="166"/>
      <c r="S142" s="166"/>
      <c r="T142" s="173"/>
      <c r="U142" s="168"/>
    </row>
    <row r="143" spans="1:21" x14ac:dyDescent="0.3">
      <c r="A143" s="38"/>
      <c r="B143" s="38"/>
      <c r="C143" s="38"/>
      <c r="D143" s="37"/>
      <c r="E143" s="123"/>
      <c r="F143" s="54"/>
      <c r="G143" s="128"/>
      <c r="H143" s="55"/>
      <c r="I143" s="46"/>
      <c r="J143" s="58"/>
      <c r="K143" s="133"/>
      <c r="L143" s="134"/>
      <c r="M143" s="69"/>
      <c r="N143" s="7"/>
      <c r="O143" s="148"/>
      <c r="P143" s="150"/>
      <c r="Q143" s="167"/>
      <c r="R143" s="166"/>
      <c r="S143" s="166"/>
      <c r="T143" s="173"/>
      <c r="U143" s="168"/>
    </row>
    <row r="144" spans="1:21" x14ac:dyDescent="0.3">
      <c r="A144" s="38"/>
      <c r="B144" s="38"/>
      <c r="C144" s="38"/>
      <c r="D144" s="37"/>
      <c r="E144" s="123"/>
      <c r="F144" s="54"/>
      <c r="G144" s="128"/>
      <c r="H144" s="55"/>
      <c r="I144" s="46"/>
      <c r="J144" s="58"/>
      <c r="K144" s="133"/>
      <c r="L144" s="134"/>
      <c r="M144" s="69"/>
      <c r="N144" s="7"/>
      <c r="O144" s="148"/>
      <c r="P144" s="150"/>
      <c r="Q144" s="5"/>
      <c r="R144" s="166"/>
      <c r="S144" s="166"/>
      <c r="T144" s="173"/>
      <c r="U144" s="168"/>
    </row>
    <row r="145" spans="1:21" x14ac:dyDescent="0.3">
      <c r="A145" s="38"/>
      <c r="B145" s="38"/>
      <c r="C145" s="38"/>
      <c r="D145" s="37"/>
      <c r="E145" s="123"/>
      <c r="F145" s="54"/>
      <c r="G145" s="122"/>
      <c r="H145" s="53"/>
      <c r="I145" s="46"/>
      <c r="J145" s="59"/>
      <c r="K145" s="133"/>
      <c r="L145" s="134"/>
      <c r="M145" s="69"/>
      <c r="N145" s="7"/>
      <c r="O145" s="148"/>
      <c r="P145" s="146"/>
      <c r="Q145" s="167"/>
      <c r="R145" s="166"/>
      <c r="S145" s="166"/>
      <c r="T145" s="173"/>
      <c r="U145" s="168"/>
    </row>
    <row r="146" spans="1:21" x14ac:dyDescent="0.3">
      <c r="A146" s="38"/>
      <c r="B146" s="38"/>
      <c r="C146" s="38"/>
      <c r="D146" s="37"/>
      <c r="E146" s="123"/>
      <c r="F146" s="54"/>
      <c r="G146" s="123"/>
      <c r="H146" s="54"/>
      <c r="I146" s="46"/>
      <c r="J146" s="58"/>
      <c r="K146" s="133"/>
      <c r="L146" s="134"/>
      <c r="M146" s="69"/>
      <c r="N146" s="7"/>
      <c r="O146" s="148"/>
      <c r="P146" s="146"/>
      <c r="Q146" s="5"/>
      <c r="R146" s="166"/>
      <c r="S146" s="166"/>
      <c r="T146" s="173"/>
      <c r="U146" s="168"/>
    </row>
    <row r="147" spans="1:21" x14ac:dyDescent="0.3">
      <c r="A147" s="38"/>
      <c r="B147" s="38"/>
      <c r="C147" s="38"/>
      <c r="D147" s="37"/>
      <c r="E147" s="123"/>
      <c r="F147" s="54"/>
      <c r="G147" s="123"/>
      <c r="H147" s="54"/>
      <c r="I147" s="46"/>
      <c r="J147" s="60"/>
      <c r="K147" s="130"/>
      <c r="L147" s="131"/>
      <c r="M147" s="82"/>
      <c r="N147" s="7"/>
      <c r="O147" s="148"/>
      <c r="P147" s="146"/>
      <c r="Q147" s="5"/>
      <c r="R147" s="166"/>
      <c r="S147" s="166"/>
      <c r="T147" s="173"/>
      <c r="U147" s="168"/>
    </row>
    <row r="148" spans="1:21" x14ac:dyDescent="0.3">
      <c r="A148" s="38"/>
      <c r="B148" s="38"/>
      <c r="C148" s="38"/>
      <c r="D148" s="37"/>
      <c r="E148" s="123"/>
      <c r="F148" s="54"/>
      <c r="G148" s="123"/>
      <c r="H148" s="54"/>
      <c r="I148" s="46"/>
      <c r="J148" s="58"/>
      <c r="K148" s="130"/>
      <c r="L148" s="131"/>
      <c r="M148" s="67"/>
      <c r="N148" s="7"/>
      <c r="O148" s="148"/>
      <c r="P148" s="150"/>
      <c r="Q148" s="167"/>
      <c r="R148" s="166"/>
      <c r="S148" s="166"/>
      <c r="T148" s="173"/>
      <c r="U148" s="168"/>
    </row>
    <row r="149" spans="1:21" x14ac:dyDescent="0.3">
      <c r="A149" s="38"/>
      <c r="B149" s="38"/>
      <c r="C149" s="38"/>
      <c r="D149" s="37"/>
      <c r="E149" s="123"/>
      <c r="F149" s="54"/>
      <c r="G149" s="126"/>
      <c r="H149" s="55"/>
      <c r="I149" s="46"/>
      <c r="J149" s="58"/>
      <c r="K149" s="130"/>
      <c r="L149" s="131"/>
      <c r="M149" s="67"/>
      <c r="N149" s="7"/>
      <c r="O149" s="148"/>
      <c r="P149" s="32"/>
      <c r="Q149" s="5"/>
      <c r="R149" s="166"/>
      <c r="S149" s="166"/>
      <c r="T149" s="173"/>
      <c r="U149" s="168"/>
    </row>
    <row r="150" spans="1:21" x14ac:dyDescent="0.3">
      <c r="A150" s="38"/>
      <c r="B150" s="38"/>
      <c r="C150" s="38"/>
      <c r="D150" s="37"/>
      <c r="E150" s="123"/>
      <c r="F150" s="54"/>
      <c r="G150" s="126"/>
      <c r="H150" s="55"/>
      <c r="I150" s="46"/>
      <c r="J150" s="58"/>
      <c r="K150" s="130"/>
      <c r="L150" s="131"/>
      <c r="M150" s="67"/>
      <c r="N150" s="7"/>
      <c r="O150" s="142"/>
      <c r="P150" s="150"/>
      <c r="Q150" s="5"/>
      <c r="R150" s="166"/>
      <c r="S150" s="166"/>
      <c r="T150" s="173"/>
      <c r="U150" s="168"/>
    </row>
    <row r="151" spans="1:21" x14ac:dyDescent="0.3">
      <c r="A151" s="38"/>
      <c r="B151" s="38"/>
      <c r="C151" s="38"/>
      <c r="D151" s="37"/>
      <c r="E151" s="123"/>
      <c r="F151" s="54"/>
      <c r="G151" s="126"/>
      <c r="H151" s="55"/>
      <c r="I151" s="46"/>
      <c r="J151" s="58"/>
      <c r="K151" s="130"/>
      <c r="L151" s="131"/>
      <c r="M151" s="67"/>
      <c r="N151" s="7"/>
      <c r="O151" s="148"/>
      <c r="P151" s="150"/>
      <c r="Q151" s="5"/>
      <c r="R151" s="166"/>
      <c r="S151" s="166"/>
      <c r="T151" s="173"/>
      <c r="U151" s="168"/>
    </row>
    <row r="152" spans="1:21" x14ac:dyDescent="0.3">
      <c r="A152" s="38"/>
      <c r="B152" s="38"/>
      <c r="C152" s="38"/>
      <c r="D152" s="37"/>
      <c r="E152" s="123"/>
      <c r="F152" s="54"/>
      <c r="G152" s="126"/>
      <c r="H152" s="55"/>
      <c r="I152" s="46"/>
      <c r="J152" s="58"/>
      <c r="K152" s="130"/>
      <c r="L152" s="131"/>
      <c r="M152" s="67"/>
      <c r="N152" s="7"/>
      <c r="O152" s="148"/>
      <c r="P152" s="146"/>
      <c r="Q152" s="167"/>
      <c r="R152" s="166"/>
      <c r="S152" s="166"/>
      <c r="T152" s="173"/>
      <c r="U152" s="168"/>
    </row>
    <row r="153" spans="1:21" x14ac:dyDescent="0.3">
      <c r="A153" s="38"/>
      <c r="B153" s="38"/>
      <c r="C153" s="38"/>
      <c r="D153" s="37"/>
      <c r="E153" s="123"/>
      <c r="F153" s="54"/>
      <c r="G153" s="126"/>
      <c r="H153" s="55"/>
      <c r="I153" s="46"/>
      <c r="J153" s="58"/>
      <c r="K153" s="130"/>
      <c r="L153" s="131"/>
      <c r="M153" s="67"/>
      <c r="N153" s="7"/>
      <c r="O153" s="142"/>
      <c r="P153" s="150"/>
      <c r="Q153" s="167"/>
      <c r="R153" s="166"/>
      <c r="S153" s="166"/>
      <c r="T153" s="173"/>
      <c r="U153" s="168"/>
    </row>
    <row r="154" spans="1:21" x14ac:dyDescent="0.3">
      <c r="A154" s="38"/>
      <c r="B154" s="38"/>
      <c r="C154" s="38"/>
      <c r="D154" s="37"/>
      <c r="E154" s="123"/>
      <c r="F154" s="54"/>
      <c r="G154" s="126"/>
      <c r="H154" s="55"/>
      <c r="I154" s="46"/>
      <c r="J154" s="58"/>
      <c r="K154" s="135"/>
      <c r="L154" s="136"/>
      <c r="M154" s="82"/>
      <c r="N154" s="7"/>
      <c r="O154" s="148"/>
      <c r="P154" s="32"/>
      <c r="Q154" s="5"/>
      <c r="R154" s="166"/>
      <c r="S154" s="166"/>
      <c r="T154" s="173"/>
      <c r="U154" s="168"/>
    </row>
    <row r="155" spans="1:21" x14ac:dyDescent="0.3">
      <c r="A155" s="38"/>
      <c r="B155" s="38"/>
      <c r="C155" s="38"/>
      <c r="D155" s="37"/>
      <c r="E155" s="123"/>
      <c r="F155" s="54"/>
      <c r="G155" s="122"/>
      <c r="H155" s="53"/>
      <c r="I155" s="46"/>
      <c r="J155" s="59"/>
      <c r="K155" s="130"/>
      <c r="L155" s="131"/>
      <c r="M155" s="67"/>
      <c r="N155" s="7"/>
      <c r="O155" s="142"/>
      <c r="P155" s="32"/>
      <c r="Q155" s="167"/>
      <c r="R155" s="166"/>
      <c r="S155" s="166"/>
      <c r="T155" s="173"/>
      <c r="U155" s="168"/>
    </row>
    <row r="156" spans="1:21" x14ac:dyDescent="0.3">
      <c r="A156" s="38"/>
      <c r="B156" s="38"/>
      <c r="C156" s="38"/>
      <c r="D156" s="37"/>
      <c r="E156" s="123"/>
      <c r="F156" s="54"/>
      <c r="G156" s="126"/>
      <c r="H156" s="55"/>
      <c r="I156" s="46"/>
      <c r="J156" s="58"/>
      <c r="K156" s="130"/>
      <c r="L156" s="131"/>
      <c r="M156" s="67"/>
      <c r="N156" s="7"/>
      <c r="O156" s="148"/>
      <c r="P156" s="150"/>
      <c r="Q156" s="5"/>
      <c r="R156" s="166"/>
      <c r="S156" s="166"/>
      <c r="T156" s="173"/>
      <c r="U156" s="168"/>
    </row>
    <row r="157" spans="1:21" x14ac:dyDescent="0.3">
      <c r="A157" s="38"/>
      <c r="B157" s="38"/>
      <c r="C157" s="38"/>
      <c r="D157" s="37"/>
      <c r="E157" s="123"/>
      <c r="F157" s="54"/>
      <c r="G157" s="126"/>
      <c r="H157" s="55"/>
      <c r="I157" s="46"/>
      <c r="J157" s="58"/>
      <c r="K157" s="130"/>
      <c r="L157" s="131"/>
      <c r="M157" s="67"/>
      <c r="N157" s="7"/>
      <c r="O157" s="142"/>
      <c r="P157" s="150"/>
      <c r="Q157" s="167"/>
      <c r="R157" s="166"/>
      <c r="S157" s="166"/>
      <c r="T157" s="173"/>
      <c r="U157" s="168"/>
    </row>
    <row r="158" spans="1:21" x14ac:dyDescent="0.3">
      <c r="A158" s="38"/>
      <c r="B158" s="38"/>
      <c r="C158" s="38"/>
      <c r="D158" s="37"/>
      <c r="E158" s="123"/>
      <c r="F158" s="54"/>
      <c r="G158" s="126"/>
      <c r="H158" s="55"/>
      <c r="I158" s="46"/>
      <c r="J158" s="58"/>
      <c r="K158" s="130"/>
      <c r="L158" s="131"/>
      <c r="M158" s="67"/>
      <c r="N158" s="7"/>
      <c r="O158" s="148"/>
      <c r="P158" s="150"/>
      <c r="Q158" s="167"/>
      <c r="R158" s="166"/>
      <c r="S158" s="166"/>
      <c r="T158" s="173"/>
      <c r="U158" s="168"/>
    </row>
    <row r="159" spans="1:21" x14ac:dyDescent="0.3">
      <c r="A159" s="38"/>
      <c r="B159" s="38"/>
      <c r="C159" s="38"/>
      <c r="D159" s="37"/>
      <c r="E159" s="123"/>
      <c r="F159" s="54"/>
      <c r="G159" s="126"/>
      <c r="H159" s="55"/>
      <c r="I159" s="46"/>
      <c r="J159" s="58"/>
      <c r="K159" s="130"/>
      <c r="L159" s="131"/>
      <c r="M159" s="67"/>
      <c r="N159" s="7"/>
      <c r="O159" s="148"/>
      <c r="P159" s="32"/>
      <c r="Q159" s="5"/>
      <c r="R159" s="166"/>
      <c r="S159" s="166"/>
      <c r="T159" s="173"/>
      <c r="U159" s="168"/>
    </row>
    <row r="160" spans="1:21" x14ac:dyDescent="0.3">
      <c r="A160" s="38"/>
      <c r="B160" s="38"/>
      <c r="C160" s="38"/>
      <c r="D160" s="37"/>
      <c r="E160" s="123"/>
      <c r="F160" s="54"/>
      <c r="G160" s="126"/>
      <c r="H160" s="55"/>
      <c r="I160" s="46"/>
      <c r="J160" s="58"/>
      <c r="K160" s="130"/>
      <c r="L160" s="131"/>
      <c r="M160" s="82"/>
      <c r="N160" s="7"/>
      <c r="O160" s="148"/>
      <c r="P160" s="32"/>
      <c r="Q160" s="167"/>
      <c r="R160" s="166"/>
      <c r="S160" s="166"/>
      <c r="T160" s="173"/>
      <c r="U160" s="168"/>
    </row>
    <row r="161" spans="1:21" x14ac:dyDescent="0.3">
      <c r="A161" s="38"/>
      <c r="B161" s="38"/>
      <c r="C161" s="38"/>
      <c r="D161" s="37"/>
      <c r="E161" s="123"/>
      <c r="F161" s="54"/>
      <c r="G161" s="128"/>
      <c r="H161" s="55"/>
      <c r="I161" s="46"/>
      <c r="J161" s="58"/>
      <c r="K161" s="133"/>
      <c r="L161" s="134"/>
      <c r="M161" s="69"/>
      <c r="N161" s="7"/>
      <c r="O161" s="148"/>
      <c r="P161" s="32"/>
      <c r="Q161" s="5"/>
      <c r="R161" s="166"/>
      <c r="S161" s="166"/>
      <c r="T161" s="173"/>
      <c r="U161" s="168"/>
    </row>
    <row r="162" spans="1:21" x14ac:dyDescent="0.3">
      <c r="A162" s="38"/>
      <c r="B162" s="38"/>
      <c r="C162" s="38"/>
      <c r="D162" s="37"/>
      <c r="E162" s="123"/>
      <c r="F162" s="54"/>
      <c r="G162" s="128"/>
      <c r="H162" s="55"/>
      <c r="I162" s="46"/>
      <c r="J162" s="58"/>
      <c r="K162" s="133"/>
      <c r="L162" s="134"/>
      <c r="M162" s="69"/>
      <c r="N162" s="7"/>
      <c r="O162" s="148"/>
      <c r="P162" s="150"/>
      <c r="Q162" s="167"/>
      <c r="R162" s="166"/>
      <c r="S162" s="166"/>
      <c r="T162" s="173"/>
      <c r="U162" s="168"/>
    </row>
    <row r="163" spans="1:21" x14ac:dyDescent="0.3">
      <c r="A163" s="38"/>
      <c r="B163" s="38"/>
      <c r="C163" s="38"/>
      <c r="D163" s="37"/>
      <c r="E163" s="123"/>
      <c r="F163" s="54"/>
      <c r="G163" s="123"/>
      <c r="H163" s="54"/>
      <c r="I163" s="46"/>
      <c r="J163" s="60"/>
      <c r="K163" s="133"/>
      <c r="L163" s="134"/>
      <c r="M163" s="69"/>
      <c r="N163" s="7"/>
      <c r="O163" s="148"/>
      <c r="P163" s="146"/>
      <c r="Q163" s="167"/>
      <c r="R163" s="166"/>
      <c r="S163" s="166"/>
      <c r="T163" s="173"/>
      <c r="U163" s="168"/>
    </row>
    <row r="164" spans="1:21" x14ac:dyDescent="0.3">
      <c r="A164" s="38"/>
      <c r="B164" s="38"/>
      <c r="C164" s="38"/>
      <c r="D164" s="37"/>
      <c r="E164" s="123"/>
      <c r="F164" s="54"/>
      <c r="G164" s="128"/>
      <c r="H164" s="55"/>
      <c r="I164" s="46"/>
      <c r="J164" s="58"/>
      <c r="K164" s="133"/>
      <c r="L164" s="134"/>
      <c r="M164" s="69"/>
      <c r="N164" s="7"/>
      <c r="O164" s="142"/>
      <c r="P164" s="150"/>
      <c r="Q164" s="167"/>
      <c r="R164" s="166"/>
      <c r="S164" s="166"/>
      <c r="T164" s="173"/>
      <c r="U164" s="168"/>
    </row>
    <row r="165" spans="1:21" x14ac:dyDescent="0.3">
      <c r="A165" s="38"/>
      <c r="B165" s="38"/>
      <c r="C165" s="38"/>
      <c r="D165" s="37"/>
      <c r="E165" s="123"/>
      <c r="F165" s="54"/>
      <c r="G165" s="122"/>
      <c r="H165" s="53"/>
      <c r="I165" s="46"/>
      <c r="J165" s="59"/>
      <c r="K165" s="133"/>
      <c r="L165" s="134"/>
      <c r="M165" s="69"/>
      <c r="N165" s="7"/>
      <c r="O165" s="148"/>
      <c r="P165" s="150"/>
      <c r="Q165" s="5"/>
      <c r="R165" s="166"/>
      <c r="S165" s="166"/>
      <c r="T165" s="173"/>
      <c r="U165" s="168"/>
    </row>
    <row r="166" spans="1:21" x14ac:dyDescent="0.3">
      <c r="A166" s="38"/>
      <c r="B166" s="38"/>
      <c r="C166" s="38"/>
      <c r="D166" s="37"/>
      <c r="E166" s="123"/>
      <c r="F166" s="54"/>
      <c r="G166" s="122"/>
      <c r="H166" s="53"/>
      <c r="I166" s="46"/>
      <c r="J166" s="59"/>
      <c r="K166" s="133"/>
      <c r="L166" s="134"/>
      <c r="M166" s="69"/>
      <c r="N166" s="7"/>
      <c r="O166" s="142"/>
      <c r="P166" s="146"/>
      <c r="Q166" s="167"/>
      <c r="R166" s="166"/>
      <c r="S166" s="166"/>
      <c r="T166" s="173"/>
      <c r="U166" s="168"/>
    </row>
    <row r="167" spans="1:21" x14ac:dyDescent="0.3">
      <c r="A167" s="38"/>
      <c r="B167" s="38"/>
      <c r="C167" s="38"/>
      <c r="D167" s="37"/>
      <c r="E167" s="123"/>
      <c r="F167" s="54"/>
      <c r="G167" s="122"/>
      <c r="H167" s="53"/>
      <c r="I167" s="46"/>
      <c r="J167" s="58"/>
      <c r="K167" s="133"/>
      <c r="L167" s="134"/>
      <c r="M167" s="69"/>
      <c r="N167" s="7"/>
      <c r="O167" s="148"/>
      <c r="P167" s="146"/>
      <c r="Q167" s="5"/>
      <c r="R167" s="166"/>
      <c r="S167" s="166"/>
      <c r="T167" s="173"/>
      <c r="U167" s="168"/>
    </row>
    <row r="168" spans="1:21" x14ac:dyDescent="0.3">
      <c r="A168" s="38"/>
      <c r="B168" s="38"/>
      <c r="C168" s="38"/>
      <c r="D168" s="37"/>
      <c r="E168" s="123"/>
      <c r="F168" s="54"/>
      <c r="G168" s="122"/>
      <c r="H168" s="53"/>
      <c r="I168" s="46"/>
      <c r="J168" s="58"/>
      <c r="K168" s="133"/>
      <c r="L168" s="134"/>
      <c r="M168" s="69"/>
      <c r="N168" s="7"/>
      <c r="O168" s="142"/>
      <c r="P168" s="146"/>
      <c r="Q168" s="167"/>
      <c r="R168" s="166"/>
      <c r="S168" s="166"/>
      <c r="T168" s="173"/>
      <c r="U168" s="168"/>
    </row>
    <row r="169" spans="1:21" x14ac:dyDescent="0.3">
      <c r="A169" s="38"/>
      <c r="B169" s="38"/>
      <c r="C169" s="38"/>
      <c r="D169" s="37"/>
      <c r="E169" s="123"/>
      <c r="F169" s="54"/>
      <c r="G169" s="128"/>
      <c r="H169" s="55"/>
      <c r="I169" s="46"/>
      <c r="J169" s="58"/>
      <c r="K169" s="133"/>
      <c r="L169" s="134"/>
      <c r="M169" s="69"/>
      <c r="N169" s="7"/>
      <c r="O169" s="142"/>
      <c r="P169" s="32"/>
      <c r="Q169" s="167"/>
      <c r="R169" s="166"/>
      <c r="S169" s="166"/>
      <c r="T169" s="173"/>
      <c r="U169" s="168"/>
    </row>
    <row r="170" spans="1:21" x14ac:dyDescent="0.3">
      <c r="A170" s="38"/>
      <c r="B170" s="38"/>
      <c r="C170" s="38"/>
      <c r="D170" s="37"/>
      <c r="E170" s="123"/>
      <c r="F170" s="54"/>
      <c r="G170" s="126"/>
      <c r="H170" s="55"/>
      <c r="I170" s="46"/>
      <c r="J170" s="58"/>
      <c r="K170" s="133"/>
      <c r="L170" s="134"/>
      <c r="M170" s="69"/>
      <c r="N170" s="7"/>
      <c r="O170" s="148"/>
      <c r="P170" s="146"/>
      <c r="Q170" s="167"/>
      <c r="R170" s="166"/>
      <c r="S170" s="166"/>
      <c r="T170" s="173"/>
      <c r="U170" s="168"/>
    </row>
    <row r="171" spans="1:21" x14ac:dyDescent="0.3">
      <c r="A171" s="38"/>
      <c r="B171" s="38"/>
      <c r="C171" s="38"/>
      <c r="D171" s="37"/>
      <c r="E171" s="123"/>
      <c r="F171" s="54"/>
      <c r="G171" s="126"/>
      <c r="H171" s="55"/>
      <c r="I171" s="46"/>
      <c r="J171" s="58"/>
      <c r="K171" s="135"/>
      <c r="L171" s="136"/>
      <c r="M171" s="82"/>
      <c r="N171" s="7"/>
      <c r="O171" s="148"/>
      <c r="P171" s="146"/>
      <c r="Q171" s="167"/>
      <c r="R171" s="166"/>
      <c r="S171" s="166"/>
      <c r="T171" s="173"/>
      <c r="U171" s="168"/>
    </row>
    <row r="172" spans="1:21" x14ac:dyDescent="0.3">
      <c r="A172" s="38"/>
      <c r="B172" s="38"/>
      <c r="C172" s="38"/>
      <c r="D172" s="37"/>
      <c r="E172" s="122"/>
      <c r="F172" s="53"/>
      <c r="G172" s="126"/>
      <c r="H172" s="55"/>
      <c r="I172" s="46"/>
      <c r="J172" s="58"/>
      <c r="K172" s="130"/>
      <c r="L172" s="131"/>
      <c r="M172" s="67"/>
      <c r="N172" s="7"/>
      <c r="O172" s="142"/>
      <c r="P172" s="32"/>
      <c r="Q172" s="167"/>
      <c r="R172" s="166"/>
      <c r="S172" s="166"/>
      <c r="T172" s="173"/>
      <c r="U172" s="168"/>
    </row>
    <row r="173" spans="1:21" x14ac:dyDescent="0.3">
      <c r="A173" s="38"/>
      <c r="B173" s="38"/>
      <c r="C173" s="38"/>
      <c r="D173" s="37"/>
      <c r="E173" s="123"/>
      <c r="F173" s="54"/>
      <c r="G173" s="126"/>
      <c r="H173" s="55"/>
      <c r="I173" s="46"/>
      <c r="J173" s="58"/>
      <c r="K173" s="130"/>
      <c r="L173" s="131"/>
      <c r="M173" s="67"/>
      <c r="N173" s="7"/>
      <c r="O173" s="148"/>
      <c r="P173" s="150"/>
      <c r="Q173" s="167"/>
      <c r="R173" s="166"/>
      <c r="S173" s="166"/>
      <c r="T173" s="173"/>
      <c r="U173" s="168"/>
    </row>
    <row r="174" spans="1:21" x14ac:dyDescent="0.3">
      <c r="A174" s="38"/>
      <c r="B174" s="38"/>
      <c r="C174" s="38"/>
      <c r="D174" s="37"/>
      <c r="E174" s="123"/>
      <c r="F174" s="54"/>
      <c r="G174" s="126"/>
      <c r="H174" s="55"/>
      <c r="I174" s="46"/>
      <c r="J174" s="58"/>
      <c r="K174" s="130"/>
      <c r="L174" s="131"/>
      <c r="M174" s="67"/>
      <c r="N174" s="7"/>
      <c r="O174" s="148"/>
      <c r="P174" s="150"/>
      <c r="Q174" s="167"/>
      <c r="R174" s="166"/>
      <c r="S174" s="166"/>
      <c r="T174" s="173"/>
      <c r="U174" s="168"/>
    </row>
    <row r="175" spans="1:21" x14ac:dyDescent="0.3">
      <c r="A175" s="38"/>
      <c r="B175" s="38"/>
      <c r="C175" s="38"/>
      <c r="D175" s="37"/>
      <c r="E175" s="123"/>
      <c r="F175" s="54"/>
      <c r="G175" s="126"/>
      <c r="H175" s="55"/>
      <c r="I175" s="46"/>
      <c r="J175" s="58"/>
      <c r="K175" s="130"/>
      <c r="L175" s="131"/>
      <c r="M175" s="67"/>
      <c r="N175" s="7"/>
      <c r="O175" s="142"/>
      <c r="P175" s="32"/>
      <c r="Q175" s="5"/>
      <c r="R175" s="166"/>
      <c r="S175" s="166"/>
      <c r="T175" s="173"/>
      <c r="U175" s="168"/>
    </row>
    <row r="176" spans="1:21" x14ac:dyDescent="0.3">
      <c r="A176" s="38"/>
      <c r="B176" s="38"/>
      <c r="C176" s="38"/>
      <c r="D176" s="37"/>
      <c r="E176" s="123"/>
      <c r="F176" s="54"/>
      <c r="G176" s="126"/>
      <c r="H176" s="55"/>
      <c r="I176" s="46"/>
      <c r="J176" s="58"/>
      <c r="K176" s="135"/>
      <c r="L176" s="136"/>
      <c r="M176" s="82"/>
      <c r="N176" s="7"/>
      <c r="O176" s="142"/>
      <c r="P176" s="146"/>
      <c r="Q176" s="167"/>
      <c r="R176" s="166"/>
      <c r="S176" s="166"/>
      <c r="T176" s="173"/>
      <c r="U176" s="168"/>
    </row>
    <row r="177" spans="1:21" x14ac:dyDescent="0.3">
      <c r="A177" s="38"/>
      <c r="B177" s="38"/>
      <c r="C177" s="38"/>
      <c r="D177" s="37"/>
      <c r="E177" s="123"/>
      <c r="F177" s="54"/>
      <c r="G177" s="128"/>
      <c r="H177" s="55"/>
      <c r="I177" s="46"/>
      <c r="J177" s="58"/>
      <c r="K177" s="135"/>
      <c r="L177" s="136"/>
      <c r="M177" s="82"/>
      <c r="N177" s="7"/>
      <c r="O177" s="142"/>
      <c r="P177" s="146"/>
      <c r="Q177" s="167"/>
      <c r="R177" s="166"/>
      <c r="S177" s="166"/>
      <c r="T177" s="173"/>
      <c r="U177" s="168"/>
    </row>
    <row r="178" spans="1:21" x14ac:dyDescent="0.3">
      <c r="A178" s="38"/>
      <c r="B178" s="38"/>
      <c r="C178" s="38"/>
      <c r="D178" s="37"/>
      <c r="E178" s="122"/>
      <c r="F178" s="53"/>
      <c r="G178" s="126"/>
      <c r="H178" s="55"/>
      <c r="I178" s="46"/>
      <c r="J178" s="58"/>
      <c r="K178" s="135"/>
      <c r="L178" s="136"/>
      <c r="M178" s="82"/>
      <c r="N178" s="7"/>
      <c r="O178" s="142"/>
      <c r="P178" s="150"/>
      <c r="Q178" s="167"/>
      <c r="R178" s="166"/>
      <c r="S178" s="166"/>
      <c r="T178" s="173"/>
      <c r="U178" s="168"/>
    </row>
    <row r="179" spans="1:21" x14ac:dyDescent="0.3">
      <c r="A179" s="38"/>
      <c r="B179" s="38"/>
      <c r="C179" s="38"/>
      <c r="D179" s="37"/>
      <c r="E179" s="122"/>
      <c r="F179" s="53"/>
      <c r="G179" s="122"/>
      <c r="H179" s="53"/>
      <c r="I179" s="46"/>
      <c r="J179" s="58"/>
      <c r="K179" s="135"/>
      <c r="L179" s="136"/>
      <c r="M179" s="82"/>
      <c r="N179" s="7"/>
      <c r="O179" s="142"/>
      <c r="P179" s="150"/>
      <c r="Q179" s="167"/>
      <c r="R179" s="166"/>
      <c r="S179" s="166"/>
      <c r="T179" s="173"/>
      <c r="U179" s="168"/>
    </row>
    <row r="180" spans="1:21" x14ac:dyDescent="0.3">
      <c r="A180" s="38"/>
      <c r="B180" s="38"/>
      <c r="C180" s="38"/>
      <c r="D180" s="37"/>
      <c r="E180" s="122"/>
      <c r="F180" s="53"/>
      <c r="G180" s="122"/>
      <c r="H180" s="53"/>
      <c r="I180" s="46"/>
      <c r="J180" s="58"/>
      <c r="K180" s="135"/>
      <c r="L180" s="136"/>
      <c r="M180" s="82"/>
      <c r="N180" s="7"/>
      <c r="O180" s="148"/>
      <c r="P180" s="150"/>
      <c r="Q180" s="167"/>
      <c r="R180" s="166"/>
      <c r="S180" s="166"/>
      <c r="T180" s="173"/>
      <c r="U180" s="168"/>
    </row>
    <row r="181" spans="1:21" x14ac:dyDescent="0.3">
      <c r="A181" s="38"/>
      <c r="B181" s="38"/>
      <c r="C181" s="38"/>
      <c r="D181" s="37"/>
      <c r="E181" s="122"/>
      <c r="F181" s="53"/>
      <c r="G181" s="126"/>
      <c r="H181" s="55"/>
      <c r="I181" s="46"/>
      <c r="J181" s="58"/>
      <c r="K181" s="130"/>
      <c r="L181" s="131"/>
      <c r="M181" s="67"/>
      <c r="N181" s="7"/>
      <c r="O181" s="148"/>
      <c r="P181" s="150"/>
      <c r="Q181" s="167"/>
      <c r="R181" s="166"/>
      <c r="S181" s="166"/>
      <c r="T181" s="173"/>
      <c r="U181" s="168"/>
    </row>
    <row r="182" spans="1:21" x14ac:dyDescent="0.3">
      <c r="A182" s="38"/>
      <c r="B182" s="38"/>
      <c r="C182" s="38"/>
      <c r="D182" s="37"/>
      <c r="E182" s="123"/>
      <c r="F182" s="54"/>
      <c r="G182" s="126"/>
      <c r="H182" s="55"/>
      <c r="I182" s="46"/>
      <c r="J182" s="58"/>
      <c r="K182" s="130"/>
      <c r="L182" s="131"/>
      <c r="M182" s="67"/>
      <c r="N182" s="7"/>
      <c r="O182" s="142"/>
      <c r="P182" s="150"/>
      <c r="Q182" s="167"/>
      <c r="R182" s="166"/>
      <c r="S182" s="166"/>
      <c r="T182" s="173"/>
      <c r="U182" s="168"/>
    </row>
    <row r="183" spans="1:21" x14ac:dyDescent="0.3">
      <c r="A183" s="38"/>
      <c r="B183" s="38"/>
      <c r="C183" s="38"/>
      <c r="D183" s="37"/>
      <c r="E183" s="123"/>
      <c r="F183" s="54"/>
      <c r="G183" s="122"/>
      <c r="H183" s="53"/>
      <c r="I183" s="46"/>
      <c r="J183" s="58"/>
      <c r="K183" s="130"/>
      <c r="L183" s="131"/>
      <c r="M183" s="67"/>
      <c r="N183" s="7"/>
      <c r="O183" s="148"/>
      <c r="P183" s="150"/>
      <c r="Q183" s="5"/>
      <c r="R183" s="166"/>
      <c r="S183" s="166"/>
      <c r="T183" s="173"/>
      <c r="U183" s="168"/>
    </row>
    <row r="184" spans="1:21" x14ac:dyDescent="0.3">
      <c r="A184" s="38"/>
      <c r="B184" s="38"/>
      <c r="C184" s="38"/>
      <c r="D184" s="37"/>
      <c r="E184" s="123"/>
      <c r="F184" s="54"/>
      <c r="G184" s="126"/>
      <c r="H184" s="55"/>
      <c r="I184" s="46"/>
      <c r="J184" s="58"/>
      <c r="K184" s="130"/>
      <c r="L184" s="131"/>
      <c r="M184" s="67"/>
      <c r="N184" s="7"/>
      <c r="O184" s="148"/>
      <c r="P184" s="150"/>
      <c r="Q184" s="167"/>
      <c r="R184" s="166"/>
      <c r="S184" s="166"/>
      <c r="T184" s="173"/>
      <c r="U184" s="168"/>
    </row>
    <row r="185" spans="1:21" x14ac:dyDescent="0.3">
      <c r="A185" s="38"/>
      <c r="B185" s="38"/>
      <c r="C185" s="38"/>
      <c r="D185" s="37"/>
      <c r="E185" s="123"/>
      <c r="F185" s="54"/>
      <c r="G185" s="122"/>
      <c r="H185" s="53"/>
      <c r="I185" s="46"/>
      <c r="J185" s="58"/>
      <c r="K185" s="130"/>
      <c r="L185" s="131"/>
      <c r="M185" s="67"/>
      <c r="N185" s="7"/>
      <c r="O185" s="148"/>
      <c r="P185" s="32"/>
      <c r="Q185" s="167"/>
      <c r="R185" s="166"/>
      <c r="S185" s="166"/>
      <c r="T185" s="173"/>
      <c r="U185" s="168"/>
    </row>
    <row r="186" spans="1:21" x14ac:dyDescent="0.3">
      <c r="A186" s="38"/>
      <c r="B186" s="38"/>
      <c r="C186" s="38"/>
      <c r="D186" s="37"/>
      <c r="E186" s="123"/>
      <c r="F186" s="54"/>
      <c r="G186" s="122"/>
      <c r="H186" s="53"/>
      <c r="I186" s="46"/>
      <c r="J186" s="58"/>
      <c r="K186" s="130"/>
      <c r="L186" s="131"/>
      <c r="M186" s="67"/>
      <c r="N186" s="7"/>
      <c r="O186" s="148"/>
      <c r="P186" s="146"/>
      <c r="Q186" s="167"/>
      <c r="R186" s="166"/>
      <c r="S186" s="166"/>
      <c r="T186" s="173"/>
      <c r="U186" s="168"/>
    </row>
    <row r="187" spans="1:21" x14ac:dyDescent="0.3">
      <c r="A187" s="38"/>
      <c r="B187" s="38"/>
      <c r="C187" s="38"/>
      <c r="D187" s="37"/>
      <c r="E187" s="123"/>
      <c r="F187" s="54"/>
      <c r="G187" s="126"/>
      <c r="H187" s="55"/>
      <c r="I187" s="46"/>
      <c r="J187" s="58"/>
      <c r="K187" s="135"/>
      <c r="L187" s="136"/>
      <c r="M187" s="82"/>
      <c r="N187" s="7"/>
      <c r="O187" s="142"/>
      <c r="P187" s="32"/>
      <c r="Q187" s="167"/>
      <c r="R187" s="166"/>
      <c r="S187" s="166"/>
      <c r="T187" s="173"/>
      <c r="U187" s="168"/>
    </row>
    <row r="188" spans="1:21" x14ac:dyDescent="0.3">
      <c r="A188" s="38"/>
      <c r="B188" s="38"/>
      <c r="C188" s="38"/>
      <c r="D188" s="37"/>
      <c r="E188" s="122"/>
      <c r="F188" s="53"/>
      <c r="G188" s="126"/>
      <c r="H188" s="55"/>
      <c r="I188" s="46"/>
      <c r="J188" s="58"/>
      <c r="K188" s="135"/>
      <c r="L188" s="136"/>
      <c r="M188" s="82"/>
      <c r="N188" s="7"/>
      <c r="O188" s="142"/>
      <c r="P188" s="146"/>
      <c r="Q188" s="5"/>
      <c r="R188" s="166"/>
      <c r="S188" s="166"/>
      <c r="T188" s="173"/>
      <c r="U188" s="168"/>
    </row>
    <row r="189" spans="1:21" x14ac:dyDescent="0.3">
      <c r="A189" s="38"/>
      <c r="B189" s="38"/>
      <c r="C189" s="38"/>
      <c r="D189" s="37"/>
      <c r="E189" s="122"/>
      <c r="F189" s="53"/>
      <c r="G189" s="126"/>
      <c r="H189" s="55"/>
      <c r="I189" s="46"/>
      <c r="J189" s="58"/>
      <c r="K189" s="130"/>
      <c r="L189" s="131"/>
      <c r="M189" s="67"/>
      <c r="N189" s="7"/>
      <c r="O189" s="148"/>
      <c r="P189" s="150"/>
      <c r="Q189" s="167"/>
      <c r="R189" s="166"/>
      <c r="S189" s="166"/>
      <c r="T189" s="173"/>
      <c r="U189" s="168"/>
    </row>
    <row r="190" spans="1:21" x14ac:dyDescent="0.3">
      <c r="A190" s="38"/>
      <c r="B190" s="38"/>
      <c r="C190" s="38"/>
      <c r="D190" s="37"/>
      <c r="E190" s="123"/>
      <c r="F190" s="54"/>
      <c r="G190" s="126"/>
      <c r="H190" s="55"/>
      <c r="I190" s="46"/>
      <c r="J190" s="58"/>
      <c r="K190" s="135"/>
      <c r="L190" s="136"/>
      <c r="M190" s="82"/>
      <c r="N190" s="7"/>
      <c r="O190" s="142"/>
      <c r="P190" s="150"/>
      <c r="Q190" s="167"/>
      <c r="R190" s="166"/>
      <c r="S190" s="166"/>
      <c r="T190" s="173"/>
      <c r="U190" s="168"/>
    </row>
    <row r="191" spans="1:21" x14ac:dyDescent="0.3">
      <c r="A191" s="38"/>
      <c r="B191" s="38"/>
      <c r="C191" s="38"/>
      <c r="D191" s="37"/>
      <c r="E191" s="122"/>
      <c r="F191" s="53"/>
      <c r="G191" s="126"/>
      <c r="H191" s="55"/>
      <c r="I191" s="46"/>
      <c r="J191" s="58"/>
      <c r="K191" s="130"/>
      <c r="L191" s="131"/>
      <c r="M191" s="82"/>
      <c r="N191" s="7"/>
      <c r="O191" s="142"/>
      <c r="P191" s="32"/>
      <c r="Q191" s="167"/>
      <c r="R191" s="166"/>
      <c r="S191" s="166"/>
      <c r="T191" s="173"/>
      <c r="U191" s="21"/>
    </row>
    <row r="192" spans="1:21" x14ac:dyDescent="0.3">
      <c r="A192" s="38"/>
      <c r="B192" s="38"/>
      <c r="C192" s="38"/>
      <c r="D192" s="37"/>
      <c r="E192" s="123"/>
      <c r="F192" s="54"/>
      <c r="G192" s="122"/>
      <c r="H192" s="53"/>
      <c r="I192" s="46"/>
      <c r="J192" s="59"/>
      <c r="K192" s="130"/>
      <c r="L192" s="131"/>
      <c r="M192" s="67"/>
      <c r="N192" s="7"/>
      <c r="O192" s="148"/>
      <c r="P192" s="32"/>
      <c r="Q192" s="167"/>
      <c r="R192" s="166"/>
      <c r="S192" s="166"/>
      <c r="T192" s="173"/>
      <c r="U192" s="21"/>
    </row>
    <row r="193" spans="1:21" x14ac:dyDescent="0.3">
      <c r="A193" s="38"/>
      <c r="B193" s="38"/>
      <c r="C193" s="38"/>
      <c r="D193" s="37"/>
      <c r="E193" s="123"/>
      <c r="F193" s="54"/>
      <c r="G193" s="123"/>
      <c r="H193" s="54"/>
      <c r="I193" s="46"/>
      <c r="J193" s="58"/>
      <c r="K193" s="130"/>
      <c r="L193" s="131"/>
      <c r="M193" s="67"/>
      <c r="N193" s="7"/>
      <c r="O193" s="148"/>
      <c r="P193" s="32"/>
      <c r="Q193" s="5"/>
      <c r="R193" s="166"/>
      <c r="S193" s="166"/>
      <c r="T193" s="173"/>
      <c r="U193" s="21"/>
    </row>
    <row r="194" spans="1:21" x14ac:dyDescent="0.3">
      <c r="A194" s="38"/>
      <c r="B194" s="38"/>
      <c r="C194" s="38"/>
      <c r="D194" s="37"/>
      <c r="E194" s="123"/>
      <c r="F194" s="54"/>
      <c r="G194" s="123"/>
      <c r="H194" s="54"/>
      <c r="I194" s="46"/>
      <c r="J194" s="58"/>
      <c r="K194" s="130"/>
      <c r="L194" s="131"/>
      <c r="M194" s="67"/>
      <c r="N194" s="7"/>
      <c r="O194" s="148"/>
      <c r="P194" s="150"/>
      <c r="Q194" s="5"/>
      <c r="R194" s="166"/>
      <c r="S194" s="166"/>
      <c r="T194" s="173"/>
      <c r="U194" s="21"/>
    </row>
    <row r="195" spans="1:21" x14ac:dyDescent="0.3">
      <c r="A195" s="38"/>
      <c r="B195" s="38"/>
      <c r="C195" s="38"/>
      <c r="D195" s="37"/>
      <c r="E195" s="123"/>
      <c r="F195" s="54"/>
      <c r="G195" s="126"/>
      <c r="H195" s="55"/>
      <c r="I195" s="46"/>
      <c r="J195" s="58"/>
      <c r="K195" s="130"/>
      <c r="L195" s="131"/>
      <c r="M195" s="82"/>
      <c r="N195" s="7"/>
      <c r="O195" s="148"/>
      <c r="P195" s="150"/>
      <c r="Q195" s="5"/>
      <c r="R195" s="166"/>
      <c r="S195" s="166"/>
      <c r="T195" s="173"/>
      <c r="U195" s="21"/>
    </row>
    <row r="196" spans="1:21" x14ac:dyDescent="0.3">
      <c r="A196" s="38"/>
      <c r="B196" s="38"/>
      <c r="C196" s="38"/>
      <c r="D196" s="37"/>
      <c r="E196" s="123"/>
      <c r="F196" s="54"/>
      <c r="G196" s="126"/>
      <c r="H196" s="55"/>
      <c r="I196" s="46"/>
      <c r="J196" s="58"/>
      <c r="K196" s="130"/>
      <c r="L196" s="131"/>
      <c r="M196" s="82"/>
      <c r="N196" s="7"/>
      <c r="O196" s="148"/>
      <c r="P196" s="146"/>
      <c r="Q196" s="5"/>
      <c r="R196" s="166"/>
      <c r="S196" s="166"/>
      <c r="T196" s="173"/>
      <c r="U196" s="21"/>
    </row>
    <row r="197" spans="1:21" x14ac:dyDescent="0.3">
      <c r="A197" s="38"/>
      <c r="B197" s="38"/>
      <c r="C197" s="38"/>
      <c r="D197" s="37"/>
      <c r="E197" s="123"/>
      <c r="F197" s="54"/>
      <c r="G197" s="122"/>
      <c r="H197" s="53"/>
      <c r="I197" s="46"/>
      <c r="J197" s="59"/>
      <c r="K197" s="133"/>
      <c r="L197" s="134"/>
      <c r="M197" s="69"/>
      <c r="N197" s="7"/>
      <c r="O197" s="148"/>
      <c r="P197" s="146"/>
      <c r="Q197" s="167"/>
      <c r="R197" s="166"/>
      <c r="S197" s="166"/>
      <c r="T197" s="173"/>
      <c r="U197" s="21"/>
    </row>
    <row r="198" spans="1:21" x14ac:dyDescent="0.3">
      <c r="A198" s="38"/>
      <c r="B198" s="38"/>
      <c r="C198" s="38"/>
      <c r="D198" s="37"/>
      <c r="E198" s="123"/>
      <c r="F198" s="54"/>
      <c r="G198" s="123"/>
      <c r="H198" s="54"/>
      <c r="I198" s="46"/>
      <c r="J198" s="58"/>
      <c r="K198" s="133"/>
      <c r="L198" s="134"/>
      <c r="M198" s="69"/>
      <c r="N198" s="7"/>
      <c r="O198" s="142"/>
      <c r="P198" s="32"/>
      <c r="Q198" s="5"/>
      <c r="R198" s="166"/>
      <c r="S198" s="166"/>
      <c r="T198" s="173"/>
      <c r="U198" s="21"/>
    </row>
    <row r="199" spans="1:21" x14ac:dyDescent="0.3">
      <c r="A199" s="38"/>
      <c r="B199" s="38"/>
      <c r="C199" s="38"/>
      <c r="D199" s="37"/>
      <c r="E199" s="123"/>
      <c r="F199" s="54"/>
      <c r="G199" s="122"/>
      <c r="H199" s="53"/>
      <c r="I199" s="46"/>
      <c r="J199" s="59"/>
      <c r="K199" s="133"/>
      <c r="L199" s="134"/>
      <c r="M199" s="69"/>
      <c r="N199" s="7"/>
      <c r="O199" s="148"/>
      <c r="P199" s="150"/>
      <c r="Q199" s="5"/>
      <c r="R199" s="166"/>
      <c r="S199" s="166"/>
      <c r="T199" s="173"/>
      <c r="U199" s="21"/>
    </row>
    <row r="200" spans="1:21" x14ac:dyDescent="0.3">
      <c r="A200" s="38"/>
      <c r="B200" s="38"/>
      <c r="C200" s="38"/>
      <c r="D200" s="37"/>
      <c r="E200" s="123"/>
      <c r="F200" s="54"/>
      <c r="G200" s="123"/>
      <c r="H200" s="54"/>
      <c r="I200" s="46"/>
      <c r="J200" s="60"/>
      <c r="K200" s="130"/>
      <c r="L200" s="131"/>
      <c r="M200" s="82"/>
      <c r="N200" s="7"/>
      <c r="O200" s="148"/>
      <c r="P200" s="32"/>
      <c r="Q200" s="5"/>
      <c r="R200" s="166"/>
      <c r="S200" s="166"/>
      <c r="T200" s="173"/>
      <c r="U200" s="21"/>
    </row>
    <row r="201" spans="1:21" x14ac:dyDescent="0.3">
      <c r="A201" s="38"/>
      <c r="B201" s="38"/>
      <c r="C201" s="38"/>
      <c r="D201" s="37"/>
      <c r="E201" s="123"/>
      <c r="F201" s="54"/>
      <c r="G201" s="122"/>
      <c r="H201" s="53"/>
      <c r="I201" s="46"/>
      <c r="J201" s="59"/>
      <c r="K201" s="130"/>
      <c r="L201" s="131"/>
      <c r="M201" s="67"/>
      <c r="N201" s="7"/>
      <c r="O201" s="148"/>
      <c r="P201" s="146"/>
      <c r="Q201" s="5"/>
      <c r="R201" s="166"/>
      <c r="S201" s="166"/>
      <c r="T201" s="173"/>
      <c r="U201" s="21"/>
    </row>
    <row r="202" spans="1:21" x14ac:dyDescent="0.3">
      <c r="A202" s="38"/>
      <c r="B202" s="38"/>
      <c r="C202" s="38"/>
      <c r="D202" s="37"/>
      <c r="E202" s="123"/>
      <c r="F202" s="54"/>
      <c r="G202" s="126"/>
      <c r="H202" s="55"/>
      <c r="I202" s="46"/>
      <c r="J202" s="58"/>
      <c r="K202" s="130"/>
      <c r="L202" s="131"/>
      <c r="M202" s="67"/>
      <c r="N202" s="7"/>
      <c r="O202" s="148"/>
      <c r="P202" s="32"/>
      <c r="Q202" s="167"/>
      <c r="R202" s="166"/>
      <c r="S202" s="166"/>
      <c r="T202" s="173"/>
      <c r="U202" s="21"/>
    </row>
    <row r="203" spans="1:21" x14ac:dyDescent="0.3">
      <c r="A203" s="38"/>
      <c r="B203" s="38"/>
      <c r="C203" s="38"/>
      <c r="D203" s="37"/>
      <c r="E203" s="123"/>
      <c r="F203" s="54"/>
      <c r="G203" s="126"/>
      <c r="H203" s="55"/>
      <c r="I203" s="46"/>
      <c r="J203" s="58"/>
      <c r="K203" s="130"/>
      <c r="L203" s="131"/>
      <c r="M203" s="67"/>
      <c r="N203" s="7"/>
      <c r="O203" s="148"/>
      <c r="P203" s="146"/>
      <c r="Q203" s="167"/>
      <c r="R203" s="166"/>
      <c r="S203" s="166"/>
      <c r="T203" s="173"/>
      <c r="U203" s="21"/>
    </row>
    <row r="204" spans="1:21" x14ac:dyDescent="0.3">
      <c r="A204" s="38"/>
      <c r="B204" s="38"/>
      <c r="C204" s="38"/>
      <c r="D204" s="37"/>
      <c r="E204" s="123"/>
      <c r="F204" s="54"/>
      <c r="G204" s="123"/>
      <c r="H204" s="54"/>
      <c r="I204" s="46"/>
      <c r="J204" s="58"/>
      <c r="K204" s="130"/>
      <c r="L204" s="131"/>
      <c r="M204" s="82"/>
      <c r="N204" s="7"/>
      <c r="O204" s="148"/>
      <c r="P204" s="150"/>
      <c r="Q204" s="167"/>
      <c r="R204" s="166"/>
      <c r="S204" s="166"/>
      <c r="T204" s="173"/>
      <c r="U204" s="21"/>
    </row>
    <row r="205" spans="1:21" x14ac:dyDescent="0.3">
      <c r="A205" s="38"/>
      <c r="B205" s="38"/>
      <c r="C205" s="38"/>
      <c r="D205" s="37"/>
      <c r="E205" s="123"/>
      <c r="F205" s="54"/>
      <c r="G205" s="122"/>
      <c r="H205" s="53"/>
      <c r="I205" s="46"/>
      <c r="J205" s="59"/>
      <c r="K205" s="130"/>
      <c r="L205" s="131"/>
      <c r="M205" s="82"/>
      <c r="N205" s="7"/>
      <c r="O205" s="142"/>
      <c r="P205" s="146"/>
      <c r="Q205" s="5"/>
      <c r="R205" s="166"/>
      <c r="S205" s="166"/>
      <c r="T205" s="173"/>
      <c r="U205" s="21"/>
    </row>
    <row r="206" spans="1:21" x14ac:dyDescent="0.3">
      <c r="A206" s="38"/>
      <c r="B206" s="38"/>
      <c r="C206" s="38"/>
      <c r="D206" s="37"/>
      <c r="E206" s="123"/>
      <c r="F206" s="54"/>
      <c r="G206" s="126"/>
      <c r="H206" s="55"/>
      <c r="I206" s="46"/>
      <c r="J206" s="58"/>
      <c r="K206" s="130"/>
      <c r="L206" s="131"/>
      <c r="M206" s="67"/>
      <c r="N206" s="7"/>
      <c r="O206" s="148"/>
      <c r="P206" s="32"/>
      <c r="Q206" s="167"/>
      <c r="R206" s="166"/>
      <c r="S206" s="166"/>
      <c r="T206" s="173"/>
      <c r="U206" s="21"/>
    </row>
    <row r="207" spans="1:21" x14ac:dyDescent="0.3">
      <c r="A207" s="38"/>
      <c r="B207" s="38"/>
      <c r="C207" s="38"/>
      <c r="D207" s="37"/>
      <c r="E207" s="123"/>
      <c r="F207" s="54"/>
      <c r="G207" s="126"/>
      <c r="H207" s="55"/>
      <c r="I207" s="46"/>
      <c r="J207" s="58"/>
      <c r="K207" s="130"/>
      <c r="L207" s="131"/>
      <c r="M207" s="67"/>
      <c r="N207" s="7"/>
      <c r="O207" s="148"/>
      <c r="P207" s="146"/>
      <c r="Q207" s="5"/>
      <c r="R207" s="166"/>
      <c r="S207" s="166"/>
      <c r="T207" s="173"/>
      <c r="U207" s="21"/>
    </row>
    <row r="208" spans="1:21" x14ac:dyDescent="0.3">
      <c r="A208" s="38"/>
      <c r="B208" s="38"/>
      <c r="C208" s="38"/>
      <c r="D208" s="37"/>
      <c r="E208" s="123"/>
      <c r="F208" s="54"/>
      <c r="G208" s="126"/>
      <c r="H208" s="55"/>
      <c r="I208" s="46"/>
      <c r="J208" s="58"/>
      <c r="K208" s="130"/>
      <c r="L208" s="131"/>
      <c r="M208" s="82"/>
      <c r="N208" s="7"/>
      <c r="O208" s="142"/>
      <c r="P208" s="146"/>
      <c r="Q208" s="167"/>
      <c r="R208" s="166"/>
      <c r="S208" s="166"/>
      <c r="T208" s="173"/>
      <c r="U208" s="21"/>
    </row>
    <row r="209" spans="1:21" x14ac:dyDescent="0.3">
      <c r="A209" s="38"/>
      <c r="B209" s="38"/>
      <c r="C209" s="38"/>
      <c r="D209" s="37"/>
      <c r="E209" s="123"/>
      <c r="F209" s="54"/>
      <c r="G209" s="126"/>
      <c r="H209" s="55"/>
      <c r="I209" s="46"/>
      <c r="J209" s="58"/>
      <c r="K209" s="130"/>
      <c r="L209" s="131"/>
      <c r="M209" s="67"/>
      <c r="N209" s="7"/>
      <c r="O209" s="142"/>
      <c r="P209" s="150"/>
      <c r="Q209" s="167"/>
      <c r="R209" s="166"/>
      <c r="S209" s="166"/>
      <c r="T209" s="173"/>
      <c r="U209" s="21"/>
    </row>
    <row r="210" spans="1:21" x14ac:dyDescent="0.3">
      <c r="A210" s="38"/>
      <c r="B210" s="38"/>
      <c r="C210" s="38"/>
      <c r="D210" s="37"/>
      <c r="E210" s="123"/>
      <c r="F210" s="54"/>
      <c r="G210" s="126"/>
      <c r="H210" s="55"/>
      <c r="I210" s="46"/>
      <c r="J210" s="58"/>
      <c r="K210" s="130"/>
      <c r="L210" s="131"/>
      <c r="M210" s="67"/>
      <c r="N210" s="7"/>
      <c r="O210" s="148"/>
      <c r="P210" s="150"/>
      <c r="Q210" s="5"/>
      <c r="R210" s="166"/>
      <c r="S210" s="166"/>
      <c r="T210" s="173"/>
      <c r="U210" s="21"/>
    </row>
    <row r="211" spans="1:21" x14ac:dyDescent="0.3">
      <c r="A211" s="38"/>
      <c r="B211" s="38"/>
      <c r="C211" s="38"/>
      <c r="D211" s="37"/>
      <c r="E211" s="123"/>
      <c r="F211" s="54"/>
      <c r="G211" s="126"/>
      <c r="H211" s="55"/>
      <c r="I211" s="46"/>
      <c r="J211" s="58"/>
      <c r="K211" s="130"/>
      <c r="L211" s="131"/>
      <c r="M211" s="67"/>
      <c r="N211" s="7"/>
      <c r="O211" s="148"/>
      <c r="P211" s="150"/>
      <c r="Q211" s="167"/>
      <c r="R211" s="166"/>
      <c r="S211" s="166"/>
      <c r="T211" s="173"/>
      <c r="U211" s="21"/>
    </row>
    <row r="212" spans="1:21" x14ac:dyDescent="0.3">
      <c r="A212" s="38"/>
      <c r="B212" s="38"/>
      <c r="C212" s="38"/>
      <c r="D212" s="37"/>
      <c r="E212" s="123"/>
      <c r="F212" s="54"/>
      <c r="G212" s="122"/>
      <c r="H212" s="53"/>
      <c r="I212" s="46"/>
      <c r="J212" s="59"/>
      <c r="K212" s="130"/>
      <c r="L212" s="131"/>
      <c r="M212" s="67"/>
      <c r="N212" s="7"/>
      <c r="O212" s="148"/>
      <c r="P212" s="150"/>
      <c r="Q212" s="5"/>
      <c r="R212" s="166"/>
      <c r="S212" s="166"/>
      <c r="T212" s="173"/>
      <c r="U212" s="21"/>
    </row>
    <row r="213" spans="1:21" x14ac:dyDescent="0.3">
      <c r="A213" s="38"/>
      <c r="B213" s="38"/>
      <c r="C213" s="38"/>
      <c r="D213" s="37"/>
      <c r="E213" s="123"/>
      <c r="F213" s="54"/>
      <c r="G213" s="126"/>
      <c r="H213" s="55"/>
      <c r="I213" s="46"/>
      <c r="J213" s="58"/>
      <c r="K213" s="130"/>
      <c r="L213" s="131"/>
      <c r="M213" s="67"/>
      <c r="N213" s="7"/>
      <c r="O213" s="148"/>
      <c r="P213" s="150"/>
      <c r="Q213" s="5"/>
      <c r="R213" s="166"/>
      <c r="S213" s="166"/>
      <c r="T213" s="173"/>
      <c r="U213" s="21"/>
    </row>
    <row r="214" spans="1:21" x14ac:dyDescent="0.3">
      <c r="A214" s="38"/>
      <c r="B214" s="38"/>
      <c r="C214" s="38"/>
      <c r="D214" s="37"/>
      <c r="E214" s="123"/>
      <c r="F214" s="54"/>
      <c r="G214" s="126"/>
      <c r="H214" s="55"/>
      <c r="I214" s="46"/>
      <c r="J214" s="58"/>
      <c r="K214" s="130"/>
      <c r="L214" s="131"/>
      <c r="M214" s="67"/>
      <c r="N214" s="7"/>
      <c r="O214" s="148"/>
      <c r="P214" s="146"/>
      <c r="Q214" s="167"/>
      <c r="R214" s="166"/>
      <c r="S214" s="166"/>
      <c r="T214" s="173"/>
      <c r="U214" s="21"/>
    </row>
    <row r="215" spans="1:21" x14ac:dyDescent="0.3">
      <c r="A215" s="38"/>
      <c r="B215" s="38"/>
      <c r="C215" s="38"/>
      <c r="D215" s="37"/>
      <c r="E215" s="122"/>
      <c r="F215" s="53"/>
      <c r="G215" s="122"/>
      <c r="H215" s="53"/>
      <c r="I215" s="46"/>
      <c r="J215" s="59"/>
      <c r="K215" s="130"/>
      <c r="L215" s="131"/>
      <c r="M215" s="67"/>
      <c r="N215" s="7"/>
      <c r="O215" s="142"/>
      <c r="P215" s="32"/>
      <c r="Q215" s="5"/>
      <c r="R215" s="166"/>
      <c r="S215" s="166"/>
      <c r="T215" s="173"/>
      <c r="U215" s="21"/>
    </row>
    <row r="216" spans="1:21" x14ac:dyDescent="0.3">
      <c r="A216" s="38"/>
      <c r="B216" s="38"/>
      <c r="C216" s="38"/>
      <c r="D216" s="37"/>
      <c r="E216" s="123"/>
      <c r="F216" s="54"/>
      <c r="G216" s="126"/>
      <c r="H216" s="55"/>
      <c r="I216" s="46"/>
      <c r="J216" s="58"/>
      <c r="K216" s="130"/>
      <c r="L216" s="131"/>
      <c r="M216" s="67"/>
      <c r="N216" s="7"/>
      <c r="O216" s="148"/>
      <c r="P216" s="150"/>
      <c r="Q216" s="5"/>
      <c r="R216" s="166"/>
      <c r="S216" s="166"/>
      <c r="T216" s="173"/>
      <c r="U216" s="21"/>
    </row>
    <row r="217" spans="1:21" x14ac:dyDescent="0.3">
      <c r="A217" s="38"/>
      <c r="B217" s="38"/>
      <c r="C217" s="38"/>
      <c r="D217" s="37"/>
      <c r="E217" s="123"/>
      <c r="F217" s="54"/>
      <c r="G217" s="123"/>
      <c r="H217" s="54"/>
      <c r="I217" s="46"/>
      <c r="J217" s="58"/>
      <c r="K217" s="130"/>
      <c r="L217" s="131"/>
      <c r="M217" s="82"/>
      <c r="N217" s="7"/>
      <c r="O217" s="142"/>
      <c r="P217" s="32"/>
      <c r="Q217" s="167"/>
      <c r="R217" s="166"/>
      <c r="S217" s="166"/>
      <c r="T217" s="173"/>
      <c r="U217" s="21"/>
    </row>
    <row r="218" spans="1:21" x14ac:dyDescent="0.3">
      <c r="A218" s="38"/>
      <c r="B218" s="38"/>
      <c r="C218" s="38"/>
      <c r="D218" s="37"/>
      <c r="E218" s="123"/>
      <c r="F218" s="54"/>
      <c r="G218" s="126"/>
      <c r="H218" s="55"/>
      <c r="I218" s="46"/>
      <c r="J218" s="58"/>
      <c r="K218" s="130"/>
      <c r="L218" s="131"/>
      <c r="M218" s="67"/>
      <c r="N218" s="7"/>
      <c r="O218" s="148"/>
      <c r="P218" s="150"/>
      <c r="Q218" s="5"/>
      <c r="R218" s="166"/>
      <c r="S218" s="166"/>
      <c r="T218" s="173"/>
      <c r="U218" s="21"/>
    </row>
    <row r="219" spans="1:21" x14ac:dyDescent="0.3">
      <c r="A219" s="38"/>
      <c r="B219" s="38"/>
      <c r="C219" s="38"/>
      <c r="D219" s="37"/>
      <c r="E219" s="123"/>
      <c r="F219" s="54"/>
      <c r="G219" s="122"/>
      <c r="H219" s="53"/>
      <c r="I219" s="46"/>
      <c r="J219" s="59"/>
      <c r="K219" s="130"/>
      <c r="L219" s="131"/>
      <c r="M219" s="67"/>
      <c r="N219" s="7"/>
      <c r="O219" s="142"/>
      <c r="P219" s="32"/>
      <c r="Q219" s="167"/>
      <c r="R219" s="166"/>
      <c r="S219" s="166"/>
      <c r="T219" s="173"/>
      <c r="U219" s="21"/>
    </row>
    <row r="220" spans="1:21" x14ac:dyDescent="0.3">
      <c r="A220" s="38"/>
      <c r="B220" s="38"/>
      <c r="C220" s="38"/>
      <c r="D220" s="37"/>
      <c r="E220" s="123"/>
      <c r="F220" s="54"/>
      <c r="G220" s="122"/>
      <c r="H220" s="53"/>
      <c r="I220" s="46"/>
      <c r="J220" s="59"/>
      <c r="K220" s="130"/>
      <c r="L220" s="131"/>
      <c r="M220" s="67"/>
      <c r="N220" s="7"/>
      <c r="O220" s="148"/>
      <c r="P220" s="146"/>
      <c r="Q220" s="5"/>
      <c r="R220" s="166"/>
      <c r="S220" s="166"/>
      <c r="T220" s="173"/>
      <c r="U220" s="21"/>
    </row>
    <row r="221" spans="1:21" x14ac:dyDescent="0.3">
      <c r="A221" s="38"/>
      <c r="B221" s="38"/>
      <c r="C221" s="38"/>
      <c r="D221" s="37"/>
      <c r="E221" s="123"/>
      <c r="F221" s="54"/>
      <c r="G221" s="126"/>
      <c r="H221" s="55"/>
      <c r="I221" s="46"/>
      <c r="J221" s="58"/>
      <c r="K221" s="135"/>
      <c r="L221" s="136"/>
      <c r="M221" s="82"/>
      <c r="N221" s="7"/>
      <c r="O221" s="148"/>
      <c r="P221" s="150"/>
      <c r="Q221" s="5"/>
      <c r="R221" s="166"/>
      <c r="S221" s="166"/>
      <c r="T221" s="173"/>
      <c r="U221" s="21"/>
    </row>
    <row r="222" spans="1:21" x14ac:dyDescent="0.3">
      <c r="A222" s="38"/>
      <c r="B222" s="38"/>
      <c r="C222" s="38"/>
      <c r="D222" s="37"/>
      <c r="E222" s="122"/>
      <c r="F222" s="53"/>
      <c r="G222" s="122"/>
      <c r="H222" s="53"/>
      <c r="I222" s="46"/>
      <c r="J222" s="59"/>
      <c r="K222" s="130"/>
      <c r="L222" s="131"/>
      <c r="M222" s="82"/>
      <c r="N222" s="7"/>
      <c r="O222" s="148"/>
      <c r="P222" s="150"/>
      <c r="Q222" s="167"/>
      <c r="R222" s="166"/>
      <c r="S222" s="166"/>
      <c r="T222" s="173"/>
      <c r="U222" s="21"/>
    </row>
    <row r="223" spans="1:21" x14ac:dyDescent="0.3">
      <c r="A223" s="38"/>
      <c r="B223" s="38"/>
      <c r="C223" s="38"/>
      <c r="D223" s="37"/>
      <c r="E223" s="123"/>
      <c r="F223" s="54"/>
      <c r="G223" s="126"/>
      <c r="H223" s="55"/>
      <c r="I223" s="46"/>
      <c r="J223" s="58"/>
      <c r="K223" s="133"/>
      <c r="L223" s="134"/>
      <c r="M223" s="69"/>
      <c r="N223" s="7"/>
      <c r="O223" s="148"/>
      <c r="P223" s="150"/>
      <c r="Q223" s="167"/>
      <c r="R223" s="166"/>
      <c r="S223" s="166"/>
      <c r="T223" s="173"/>
      <c r="U223" s="21"/>
    </row>
    <row r="224" spans="1:21" x14ac:dyDescent="0.3">
      <c r="A224" s="38"/>
      <c r="B224" s="38"/>
      <c r="C224" s="38"/>
      <c r="D224" s="37"/>
      <c r="E224" s="123"/>
      <c r="F224" s="54"/>
      <c r="G224" s="123"/>
      <c r="H224" s="54"/>
      <c r="I224" s="46"/>
      <c r="J224" s="58"/>
      <c r="K224" s="133"/>
      <c r="L224" s="134"/>
      <c r="M224" s="69"/>
      <c r="N224" s="7"/>
      <c r="O224" s="148"/>
      <c r="P224" s="146"/>
      <c r="Q224" s="5"/>
      <c r="R224" s="166"/>
      <c r="S224" s="166"/>
      <c r="T224" s="173"/>
      <c r="U224" s="21"/>
    </row>
    <row r="225" spans="1:21" x14ac:dyDescent="0.3">
      <c r="A225" s="38"/>
      <c r="B225" s="38"/>
      <c r="C225" s="38"/>
      <c r="D225" s="37"/>
      <c r="E225" s="123"/>
      <c r="F225" s="54"/>
      <c r="G225" s="126"/>
      <c r="H225" s="55"/>
      <c r="I225" s="46"/>
      <c r="J225" s="58"/>
      <c r="K225" s="133"/>
      <c r="L225" s="134"/>
      <c r="M225" s="69"/>
      <c r="N225" s="7"/>
      <c r="O225" s="142"/>
      <c r="P225" s="146"/>
      <c r="Q225" s="5"/>
      <c r="R225" s="166"/>
      <c r="S225" s="166"/>
      <c r="T225" s="173"/>
      <c r="U225" s="21"/>
    </row>
    <row r="226" spans="1:21" x14ac:dyDescent="0.3">
      <c r="A226" s="38"/>
      <c r="B226" s="38"/>
      <c r="C226" s="38"/>
      <c r="D226" s="37"/>
      <c r="E226" s="123"/>
      <c r="F226" s="54"/>
      <c r="G226" s="126"/>
      <c r="H226" s="55"/>
      <c r="I226" s="46"/>
      <c r="J226" s="58"/>
      <c r="K226" s="133"/>
      <c r="L226" s="134"/>
      <c r="M226" s="69"/>
      <c r="N226" s="7"/>
      <c r="O226" s="148"/>
      <c r="P226" s="150"/>
      <c r="Q226" s="5"/>
      <c r="R226" s="166"/>
      <c r="S226" s="166"/>
      <c r="T226" s="173"/>
      <c r="U226" s="21"/>
    </row>
    <row r="227" spans="1:21" x14ac:dyDescent="0.3">
      <c r="A227" s="38"/>
      <c r="B227" s="38"/>
      <c r="C227" s="38"/>
      <c r="D227" s="37"/>
      <c r="E227" s="123"/>
      <c r="F227" s="54"/>
      <c r="G227" s="126"/>
      <c r="H227" s="55"/>
      <c r="I227" s="46"/>
      <c r="J227" s="58"/>
      <c r="K227" s="135"/>
      <c r="L227" s="136"/>
      <c r="M227" s="82"/>
      <c r="N227" s="7"/>
      <c r="O227" s="148"/>
      <c r="P227" s="32"/>
      <c r="Q227" s="5"/>
      <c r="R227" s="166"/>
      <c r="S227" s="166"/>
      <c r="T227" s="173"/>
      <c r="U227" s="21"/>
    </row>
    <row r="228" spans="1:21" x14ac:dyDescent="0.3">
      <c r="A228" s="38"/>
      <c r="B228" s="38"/>
      <c r="C228" s="38"/>
      <c r="D228" s="37"/>
      <c r="E228" s="122"/>
      <c r="F228" s="53"/>
      <c r="G228" s="122"/>
      <c r="H228" s="53"/>
      <c r="I228" s="46"/>
      <c r="J228" s="59"/>
      <c r="K228" s="130"/>
      <c r="L228" s="131"/>
      <c r="M228" s="67"/>
      <c r="N228" s="7"/>
      <c r="O228" s="148"/>
      <c r="P228" s="146"/>
      <c r="Q228" s="167"/>
      <c r="R228" s="166"/>
      <c r="S228" s="166"/>
      <c r="T228" s="173"/>
      <c r="U228" s="21"/>
    </row>
    <row r="229" spans="1:21" x14ac:dyDescent="0.3">
      <c r="A229" s="38"/>
      <c r="B229" s="38"/>
      <c r="C229" s="38"/>
      <c r="D229" s="37"/>
      <c r="E229" s="123"/>
      <c r="F229" s="54"/>
      <c r="G229" s="126"/>
      <c r="H229" s="55"/>
      <c r="I229" s="46"/>
      <c r="J229" s="58"/>
      <c r="K229" s="135"/>
      <c r="L229" s="136"/>
      <c r="M229" s="82"/>
      <c r="N229" s="7"/>
      <c r="O229" s="148"/>
      <c r="P229" s="32"/>
      <c r="Q229" s="5"/>
      <c r="R229" s="166"/>
      <c r="S229" s="166"/>
      <c r="T229" s="173"/>
      <c r="U229" s="21"/>
    </row>
    <row r="230" spans="1:21" x14ac:dyDescent="0.3">
      <c r="A230" s="38"/>
      <c r="B230" s="38"/>
      <c r="C230" s="38"/>
      <c r="D230" s="37"/>
      <c r="E230" s="122"/>
      <c r="F230" s="53"/>
      <c r="G230" s="126"/>
      <c r="H230" s="55"/>
      <c r="I230" s="46"/>
      <c r="J230" s="58"/>
      <c r="K230" s="135"/>
      <c r="L230" s="136"/>
      <c r="M230" s="82"/>
      <c r="N230" s="7"/>
      <c r="O230" s="148"/>
      <c r="P230" s="146"/>
      <c r="Q230" s="167"/>
      <c r="R230" s="166"/>
      <c r="S230" s="166"/>
      <c r="T230" s="173"/>
      <c r="U230" s="21"/>
    </row>
    <row r="231" spans="1:21" x14ac:dyDescent="0.3">
      <c r="A231" s="38"/>
      <c r="B231" s="38"/>
      <c r="C231" s="38"/>
      <c r="D231" s="37"/>
      <c r="E231" s="122"/>
      <c r="F231" s="53"/>
      <c r="G231" s="126"/>
      <c r="H231" s="55"/>
      <c r="I231" s="46"/>
      <c r="J231" s="58"/>
      <c r="K231" s="130"/>
      <c r="L231" s="131"/>
      <c r="M231" s="67"/>
      <c r="N231" s="7"/>
      <c r="O231" s="142"/>
      <c r="P231" s="150"/>
      <c r="Q231" s="167"/>
      <c r="R231" s="166"/>
      <c r="S231" s="166"/>
      <c r="T231" s="173"/>
      <c r="U231" s="21"/>
    </row>
    <row r="232" spans="1:21" x14ac:dyDescent="0.3">
      <c r="A232" s="38"/>
      <c r="B232" s="38"/>
      <c r="C232" s="38"/>
      <c r="D232" s="37"/>
      <c r="E232" s="123"/>
      <c r="F232" s="54"/>
      <c r="G232" s="126"/>
      <c r="H232" s="55"/>
      <c r="I232" s="46"/>
      <c r="J232" s="58"/>
      <c r="K232" s="135"/>
      <c r="L232" s="136"/>
      <c r="M232" s="82"/>
      <c r="N232" s="7"/>
      <c r="O232" s="148"/>
      <c r="P232" s="150"/>
      <c r="Q232" s="167"/>
      <c r="R232" s="166"/>
      <c r="S232" s="166"/>
      <c r="T232" s="173"/>
      <c r="U232" s="21"/>
    </row>
    <row r="233" spans="1:21" x14ac:dyDescent="0.3">
      <c r="A233" s="38"/>
      <c r="B233" s="38"/>
      <c r="C233" s="38"/>
      <c r="D233" s="37"/>
      <c r="E233" s="122"/>
      <c r="F233" s="53"/>
      <c r="G233" s="122"/>
      <c r="H233" s="53"/>
      <c r="I233" s="46"/>
      <c r="J233" s="59"/>
      <c r="K233" s="130"/>
      <c r="L233" s="131"/>
      <c r="M233" s="67"/>
      <c r="N233" s="7"/>
      <c r="O233" s="148"/>
      <c r="P233" s="32"/>
      <c r="Q233" s="167"/>
      <c r="R233" s="166"/>
      <c r="S233" s="166"/>
      <c r="T233" s="173"/>
      <c r="U233" s="21"/>
    </row>
    <row r="234" spans="1:21" x14ac:dyDescent="0.3">
      <c r="A234" s="38"/>
      <c r="B234" s="38"/>
      <c r="C234" s="38"/>
      <c r="D234" s="37"/>
      <c r="E234" s="123"/>
      <c r="F234" s="54"/>
      <c r="G234" s="126"/>
      <c r="H234" s="55"/>
      <c r="I234" s="46"/>
      <c r="J234" s="58"/>
      <c r="K234" s="130"/>
      <c r="L234" s="131"/>
      <c r="M234" s="67"/>
      <c r="N234" s="7"/>
      <c r="O234" s="142"/>
      <c r="P234" s="146"/>
      <c r="Q234" s="167"/>
      <c r="R234" s="166"/>
      <c r="S234" s="166"/>
      <c r="T234" s="173"/>
      <c r="U234" s="21"/>
    </row>
    <row r="235" spans="1:21" x14ac:dyDescent="0.3">
      <c r="A235" s="38"/>
      <c r="B235" s="38"/>
      <c r="C235" s="38"/>
      <c r="D235" s="37"/>
      <c r="E235" s="123"/>
      <c r="F235" s="54"/>
      <c r="G235" s="123"/>
      <c r="H235" s="54"/>
      <c r="I235" s="46"/>
      <c r="J235" s="60"/>
      <c r="K235" s="130"/>
      <c r="L235" s="131"/>
      <c r="M235" s="67"/>
      <c r="N235" s="7"/>
      <c r="O235" s="142"/>
      <c r="P235" s="150"/>
      <c r="Q235" s="167"/>
      <c r="R235" s="166"/>
      <c r="S235" s="166"/>
      <c r="T235" s="173"/>
      <c r="U235" s="21"/>
    </row>
    <row r="236" spans="1:21" x14ac:dyDescent="0.3">
      <c r="A236" s="38"/>
      <c r="B236" s="38"/>
      <c r="C236" s="38"/>
      <c r="D236" s="37"/>
      <c r="E236" s="123"/>
      <c r="F236" s="54"/>
      <c r="G236" s="126"/>
      <c r="H236" s="55"/>
      <c r="I236" s="46"/>
      <c r="J236" s="58"/>
      <c r="K236" s="130"/>
      <c r="L236" s="131"/>
      <c r="M236" s="67"/>
      <c r="N236" s="7"/>
      <c r="O236" s="142"/>
      <c r="P236" s="146"/>
      <c r="Q236" s="167"/>
      <c r="R236" s="166"/>
      <c r="S236" s="166"/>
      <c r="T236" s="173"/>
      <c r="U236" s="21"/>
    </row>
    <row r="237" spans="1:21" x14ac:dyDescent="0.3">
      <c r="A237" s="38"/>
      <c r="B237" s="38"/>
      <c r="C237" s="38"/>
      <c r="D237" s="37"/>
      <c r="E237" s="123"/>
      <c r="F237" s="54"/>
      <c r="G237" s="126"/>
      <c r="H237" s="55"/>
      <c r="I237" s="46"/>
      <c r="J237" s="58"/>
      <c r="K237" s="130"/>
      <c r="L237" s="131"/>
      <c r="M237" s="67"/>
      <c r="N237" s="7"/>
      <c r="O237" s="142"/>
      <c r="P237" s="146"/>
      <c r="Q237" s="167"/>
      <c r="R237" s="166"/>
      <c r="S237" s="166"/>
      <c r="T237" s="173"/>
      <c r="U237" s="21"/>
    </row>
    <row r="238" spans="1:21" x14ac:dyDescent="0.3">
      <c r="A238" s="38"/>
      <c r="B238" s="38"/>
      <c r="C238" s="38"/>
      <c r="D238" s="37"/>
      <c r="E238" s="123"/>
      <c r="F238" s="54"/>
      <c r="G238" s="126"/>
      <c r="H238" s="55"/>
      <c r="I238" s="46"/>
      <c r="J238" s="58"/>
      <c r="K238" s="135"/>
      <c r="L238" s="136"/>
      <c r="M238" s="82"/>
      <c r="N238" s="7"/>
      <c r="O238" s="148"/>
      <c r="P238" s="146"/>
      <c r="Q238" s="167"/>
      <c r="R238" s="166"/>
      <c r="S238" s="166"/>
      <c r="T238" s="173"/>
      <c r="U238" s="21"/>
    </row>
    <row r="239" spans="1:21" x14ac:dyDescent="0.3">
      <c r="A239" s="38"/>
      <c r="B239" s="38"/>
      <c r="C239" s="38"/>
      <c r="D239" s="37"/>
      <c r="E239" s="122"/>
      <c r="F239" s="53"/>
      <c r="G239" s="126"/>
      <c r="H239" s="55"/>
      <c r="I239" s="46"/>
      <c r="J239" s="58"/>
      <c r="K239" s="130"/>
      <c r="L239" s="131"/>
      <c r="M239" s="67"/>
      <c r="N239" s="7"/>
      <c r="O239" s="148"/>
      <c r="P239" s="32"/>
      <c r="Q239" s="167"/>
      <c r="R239" s="166"/>
      <c r="S239" s="166"/>
      <c r="T239" s="173"/>
      <c r="U239" s="21"/>
    </row>
    <row r="240" spans="1:21" x14ac:dyDescent="0.3">
      <c r="A240" s="38"/>
      <c r="B240" s="38"/>
      <c r="C240" s="38"/>
      <c r="D240" s="37"/>
      <c r="E240" s="123"/>
      <c r="F240" s="54"/>
      <c r="G240" s="126"/>
      <c r="H240" s="55"/>
      <c r="I240" s="46"/>
      <c r="J240" s="58"/>
      <c r="K240" s="130"/>
      <c r="L240" s="131"/>
      <c r="M240" s="67"/>
      <c r="N240" s="7"/>
      <c r="O240" s="148"/>
      <c r="P240" s="32"/>
      <c r="Q240" s="167"/>
      <c r="R240" s="166"/>
      <c r="S240" s="166"/>
      <c r="T240" s="173"/>
      <c r="U240" s="21"/>
    </row>
    <row r="241" spans="1:21" x14ac:dyDescent="0.3">
      <c r="A241" s="38"/>
      <c r="B241" s="38"/>
      <c r="C241" s="38"/>
      <c r="D241" s="37"/>
      <c r="E241" s="123"/>
      <c r="F241" s="54"/>
      <c r="G241" s="123"/>
      <c r="H241" s="54"/>
      <c r="I241" s="46"/>
      <c r="J241" s="60"/>
      <c r="K241" s="130"/>
      <c r="L241" s="131"/>
      <c r="M241" s="67"/>
      <c r="N241" s="7"/>
      <c r="O241" s="148"/>
      <c r="P241" s="32"/>
      <c r="Q241" s="167"/>
      <c r="R241" s="166"/>
      <c r="S241" s="166"/>
      <c r="T241" s="173"/>
      <c r="U241" s="21"/>
    </row>
    <row r="242" spans="1:21" x14ac:dyDescent="0.3">
      <c r="A242" s="38"/>
      <c r="B242" s="38"/>
      <c r="C242" s="38"/>
      <c r="D242" s="37"/>
      <c r="E242" s="123"/>
      <c r="F242" s="54"/>
      <c r="G242" s="126"/>
      <c r="H242" s="55"/>
      <c r="I242" s="46"/>
      <c r="J242" s="58"/>
      <c r="K242" s="135"/>
      <c r="L242" s="136"/>
      <c r="M242" s="82"/>
      <c r="N242" s="7"/>
      <c r="O242" s="148"/>
      <c r="P242" s="146"/>
      <c r="Q242" s="167"/>
      <c r="R242" s="166"/>
      <c r="S242" s="166"/>
      <c r="T242" s="173"/>
      <c r="U242" s="21"/>
    </row>
    <row r="243" spans="1:21" x14ac:dyDescent="0.3">
      <c r="A243" s="38"/>
      <c r="B243" s="38"/>
      <c r="C243" s="38"/>
      <c r="D243" s="37"/>
      <c r="E243" s="122"/>
      <c r="F243" s="53"/>
      <c r="G243" s="126"/>
      <c r="H243" s="55"/>
      <c r="I243" s="46"/>
      <c r="J243" s="58"/>
      <c r="K243" s="135"/>
      <c r="L243" s="136"/>
      <c r="M243" s="82"/>
      <c r="N243" s="7"/>
      <c r="O243" s="148"/>
      <c r="P243" s="146"/>
      <c r="Q243" s="167"/>
      <c r="R243" s="166"/>
      <c r="S243" s="166"/>
      <c r="T243" s="173"/>
      <c r="U243" s="21"/>
    </row>
    <row r="244" spans="1:21" x14ac:dyDescent="0.3">
      <c r="A244" s="38"/>
      <c r="B244" s="38"/>
      <c r="C244" s="38"/>
      <c r="D244" s="37"/>
      <c r="E244" s="122"/>
      <c r="F244" s="53"/>
      <c r="G244" s="126"/>
      <c r="H244" s="55"/>
      <c r="I244" s="46"/>
      <c r="J244" s="58"/>
      <c r="K244" s="135"/>
      <c r="L244" s="136"/>
      <c r="M244" s="82"/>
      <c r="N244" s="7"/>
      <c r="O244" s="148"/>
      <c r="P244" s="32"/>
      <c r="Q244" s="5"/>
      <c r="R244" s="166"/>
      <c r="S244" s="166"/>
      <c r="T244" s="173"/>
      <c r="U244" s="21"/>
    </row>
    <row r="245" spans="1:21" x14ac:dyDescent="0.3">
      <c r="A245" s="38"/>
      <c r="B245" s="38"/>
      <c r="C245" s="38"/>
      <c r="D245" s="37"/>
      <c r="E245" s="122"/>
      <c r="F245" s="53"/>
      <c r="G245" s="126"/>
      <c r="H245" s="55"/>
      <c r="I245" s="46"/>
      <c r="J245" s="58"/>
      <c r="K245" s="130"/>
      <c r="L245" s="131"/>
      <c r="M245" s="67"/>
      <c r="N245" s="7"/>
      <c r="O245" s="148"/>
      <c r="P245" s="32"/>
      <c r="Q245" s="167"/>
      <c r="R245" s="166"/>
      <c r="S245" s="166"/>
      <c r="T245" s="173"/>
      <c r="U245" s="21"/>
    </row>
    <row r="246" spans="1:21" x14ac:dyDescent="0.3">
      <c r="A246" s="38"/>
      <c r="B246" s="38"/>
      <c r="C246" s="38"/>
      <c r="D246" s="37"/>
      <c r="E246" s="123"/>
      <c r="F246" s="54"/>
      <c r="G246" s="126"/>
      <c r="H246" s="55"/>
      <c r="I246" s="46"/>
      <c r="J246" s="58"/>
      <c r="K246" s="135"/>
      <c r="L246" s="136"/>
      <c r="M246" s="82"/>
      <c r="N246" s="7"/>
      <c r="O246" s="148"/>
      <c r="P246" s="146"/>
      <c r="Q246" s="167"/>
      <c r="R246" s="166"/>
      <c r="S246" s="166"/>
      <c r="T246" s="173"/>
      <c r="U246" s="21"/>
    </row>
    <row r="247" spans="1:21" x14ac:dyDescent="0.3">
      <c r="A247" s="38"/>
      <c r="B247" s="38"/>
      <c r="C247" s="38"/>
      <c r="D247" s="37"/>
      <c r="E247" s="122"/>
      <c r="F247" s="53"/>
      <c r="G247" s="126"/>
      <c r="H247" s="55"/>
      <c r="I247" s="46"/>
      <c r="J247" s="58"/>
      <c r="K247" s="130"/>
      <c r="L247" s="131"/>
      <c r="M247" s="67"/>
      <c r="N247" s="7"/>
      <c r="O247" s="148"/>
      <c r="P247" s="146"/>
      <c r="Q247" s="167"/>
      <c r="R247" s="166"/>
      <c r="S247" s="166"/>
      <c r="T247" s="173"/>
      <c r="U247" s="21"/>
    </row>
    <row r="248" spans="1:21" x14ac:dyDescent="0.3">
      <c r="A248" s="38"/>
      <c r="B248" s="38"/>
      <c r="C248" s="38"/>
      <c r="D248" s="37"/>
      <c r="E248" s="123"/>
      <c r="F248" s="54"/>
      <c r="G248" s="126"/>
      <c r="H248" s="55"/>
      <c r="I248" s="46"/>
      <c r="J248" s="58"/>
      <c r="K248" s="135"/>
      <c r="L248" s="136"/>
      <c r="M248" s="82"/>
      <c r="N248" s="7"/>
      <c r="O248" s="148"/>
      <c r="P248" s="146"/>
      <c r="Q248" s="167"/>
      <c r="R248" s="166"/>
      <c r="S248" s="166"/>
      <c r="T248" s="173"/>
      <c r="U248" s="21"/>
    </row>
    <row r="249" spans="1:21" x14ac:dyDescent="0.3">
      <c r="A249" s="38"/>
      <c r="B249" s="38"/>
      <c r="C249" s="38"/>
      <c r="D249" s="37"/>
      <c r="E249" s="122"/>
      <c r="F249" s="53"/>
      <c r="G249" s="126"/>
      <c r="H249" s="55"/>
      <c r="I249" s="46"/>
      <c r="J249" s="58"/>
      <c r="K249" s="133"/>
      <c r="L249" s="134"/>
      <c r="M249" s="69"/>
      <c r="N249" s="7"/>
      <c r="O249" s="148"/>
      <c r="P249" s="150"/>
      <c r="Q249" s="167"/>
      <c r="R249" s="166"/>
      <c r="S249" s="166"/>
      <c r="T249" s="173"/>
      <c r="U249" s="21"/>
    </row>
    <row r="250" spans="1:21" x14ac:dyDescent="0.3">
      <c r="A250" s="38"/>
      <c r="B250" s="38"/>
      <c r="C250" s="38"/>
      <c r="D250" s="37"/>
      <c r="E250" s="123"/>
      <c r="F250" s="54"/>
      <c r="G250" s="126"/>
      <c r="H250" s="55"/>
      <c r="I250" s="46"/>
      <c r="J250" s="58"/>
      <c r="K250" s="133"/>
      <c r="L250" s="134"/>
      <c r="M250" s="69"/>
      <c r="N250" s="7"/>
      <c r="O250" s="142"/>
      <c r="P250" s="32"/>
      <c r="Q250" s="167"/>
      <c r="R250" s="166"/>
      <c r="S250" s="166"/>
      <c r="T250" s="173"/>
      <c r="U250" s="21"/>
    </row>
    <row r="251" spans="1:21" x14ac:dyDescent="0.3">
      <c r="A251" s="38"/>
      <c r="B251" s="38"/>
      <c r="C251" s="38"/>
      <c r="D251" s="37"/>
      <c r="E251" s="123"/>
      <c r="F251" s="54"/>
      <c r="G251" s="126"/>
      <c r="H251" s="55"/>
      <c r="I251" s="46"/>
      <c r="J251" s="58"/>
      <c r="K251" s="133"/>
      <c r="L251" s="134"/>
      <c r="M251" s="69"/>
      <c r="N251" s="7"/>
      <c r="O251" s="142"/>
      <c r="P251" s="32"/>
      <c r="Q251" s="167"/>
      <c r="R251" s="166"/>
      <c r="S251" s="166"/>
      <c r="T251" s="173"/>
      <c r="U251" s="21"/>
    </row>
    <row r="252" spans="1:21" x14ac:dyDescent="0.3">
      <c r="A252" s="38"/>
      <c r="B252" s="38"/>
      <c r="C252" s="38"/>
      <c r="D252" s="37"/>
      <c r="E252" s="123"/>
      <c r="F252" s="54"/>
      <c r="G252" s="126"/>
      <c r="H252" s="55"/>
      <c r="I252" s="46"/>
      <c r="J252" s="58"/>
      <c r="K252" s="135"/>
      <c r="L252" s="136"/>
      <c r="M252" s="82"/>
      <c r="N252" s="7"/>
      <c r="O252" s="148"/>
      <c r="P252" s="146"/>
      <c r="Q252" s="167"/>
      <c r="R252" s="166"/>
      <c r="S252" s="166"/>
      <c r="T252" s="173"/>
      <c r="U252" s="21"/>
    </row>
    <row r="253" spans="1:21" x14ac:dyDescent="0.3">
      <c r="A253" s="38"/>
      <c r="B253" s="38"/>
      <c r="C253" s="38"/>
      <c r="D253" s="37"/>
      <c r="G253" s="126"/>
      <c r="H253" s="55"/>
      <c r="I253" s="46"/>
      <c r="J253" s="58"/>
      <c r="K253" s="130"/>
      <c r="L253" s="131"/>
      <c r="M253" s="67"/>
      <c r="N253" s="7"/>
      <c r="O253" s="142"/>
      <c r="P253" s="146"/>
      <c r="Q253" s="167"/>
      <c r="R253" s="166"/>
      <c r="S253" s="166"/>
      <c r="T253" s="173"/>
      <c r="U253" s="21"/>
    </row>
    <row r="254" spans="1:21" x14ac:dyDescent="0.3">
      <c r="A254" s="38"/>
      <c r="B254" s="38"/>
      <c r="C254" s="38"/>
      <c r="D254" s="37"/>
      <c r="E254" s="123"/>
      <c r="F254" s="54"/>
      <c r="G254" s="126"/>
      <c r="H254" s="55"/>
      <c r="I254" s="46"/>
      <c r="J254" s="58"/>
      <c r="K254" s="130"/>
      <c r="L254" s="131"/>
      <c r="M254" s="67"/>
      <c r="N254" s="7"/>
      <c r="O254" s="142"/>
      <c r="P254" s="32"/>
      <c r="Q254" s="167"/>
      <c r="R254" s="166"/>
      <c r="S254" s="166"/>
      <c r="T254" s="173"/>
      <c r="U254" s="21"/>
    </row>
    <row r="255" spans="1:21" x14ac:dyDescent="0.3">
      <c r="A255" s="38"/>
      <c r="B255" s="38"/>
      <c r="C255" s="38"/>
      <c r="D255" s="37"/>
      <c r="E255" s="123"/>
      <c r="F255" s="54"/>
      <c r="G255" s="122"/>
      <c r="H255" s="53"/>
      <c r="I255" s="46"/>
      <c r="J255" s="59"/>
      <c r="K255" s="130"/>
      <c r="L255" s="131"/>
      <c r="M255" s="67"/>
      <c r="N255" s="7"/>
      <c r="O255" s="148"/>
      <c r="P255" s="150"/>
      <c r="Q255" s="167"/>
      <c r="R255" s="166"/>
      <c r="S255" s="166"/>
      <c r="T255" s="173"/>
      <c r="U255" s="21"/>
    </row>
    <row r="256" spans="1:21" x14ac:dyDescent="0.3">
      <c r="A256" s="38"/>
      <c r="B256" s="38"/>
      <c r="C256" s="38"/>
      <c r="D256" s="37"/>
      <c r="E256" s="123"/>
      <c r="F256" s="54"/>
      <c r="G256" s="126"/>
      <c r="H256" s="55"/>
      <c r="I256" s="46"/>
      <c r="J256" s="58"/>
      <c r="K256" s="135"/>
      <c r="L256" s="136"/>
      <c r="M256" s="82"/>
      <c r="N256" s="7"/>
      <c r="O256" s="148"/>
      <c r="P256" s="146"/>
      <c r="Q256" s="167"/>
      <c r="R256" s="166"/>
      <c r="S256" s="166"/>
      <c r="T256" s="173"/>
      <c r="U256" s="21"/>
    </row>
    <row r="257" spans="1:21" x14ac:dyDescent="0.3">
      <c r="A257" s="38"/>
      <c r="B257" s="38"/>
      <c r="C257" s="38"/>
      <c r="D257" s="37"/>
      <c r="E257" s="122"/>
      <c r="F257" s="53"/>
      <c r="G257" s="126"/>
      <c r="H257" s="55"/>
      <c r="I257" s="46"/>
      <c r="J257" s="58"/>
      <c r="K257" s="135"/>
      <c r="L257" s="136"/>
      <c r="M257" s="82"/>
      <c r="N257" s="7"/>
      <c r="O257" s="148"/>
      <c r="P257" s="32"/>
      <c r="Q257" s="167"/>
      <c r="R257" s="166"/>
      <c r="S257" s="166"/>
      <c r="T257" s="173"/>
      <c r="U257" s="21"/>
    </row>
    <row r="258" spans="1:21" x14ac:dyDescent="0.3">
      <c r="A258" s="38"/>
      <c r="B258" s="38"/>
      <c r="C258" s="38"/>
      <c r="D258" s="37"/>
      <c r="E258" s="123"/>
      <c r="F258" s="54"/>
      <c r="G258" s="126"/>
      <c r="H258" s="55"/>
      <c r="I258" s="46"/>
      <c r="J258" s="58"/>
      <c r="K258" s="135"/>
      <c r="L258" s="136"/>
      <c r="M258" s="82"/>
      <c r="N258" s="7"/>
      <c r="O258" s="142"/>
      <c r="P258" s="150"/>
      <c r="Q258" s="167"/>
      <c r="R258" s="166"/>
      <c r="S258" s="166"/>
      <c r="T258" s="173"/>
      <c r="U258" s="21"/>
    </row>
    <row r="259" spans="1:21" x14ac:dyDescent="0.3">
      <c r="A259" s="38"/>
      <c r="B259" s="38"/>
      <c r="C259" s="38"/>
      <c r="D259" s="37"/>
      <c r="E259" s="123"/>
      <c r="F259" s="54"/>
      <c r="G259" s="126"/>
      <c r="H259" s="55"/>
      <c r="I259" s="46"/>
      <c r="J259" s="58"/>
      <c r="K259" s="130"/>
      <c r="L259" s="131"/>
      <c r="M259" s="67"/>
      <c r="N259" s="7"/>
      <c r="O259" s="148"/>
      <c r="P259" s="150"/>
      <c r="Q259" s="5"/>
      <c r="R259" s="166"/>
      <c r="S259" s="166"/>
      <c r="T259" s="173"/>
      <c r="U259" s="21"/>
    </row>
    <row r="260" spans="1:21" x14ac:dyDescent="0.3">
      <c r="A260" s="38"/>
      <c r="B260" s="38"/>
      <c r="C260" s="38"/>
      <c r="D260" s="37"/>
      <c r="E260" s="123"/>
      <c r="F260" s="54"/>
      <c r="G260" s="126"/>
      <c r="H260" s="55"/>
      <c r="I260" s="46"/>
      <c r="J260" s="58"/>
      <c r="K260" s="130"/>
      <c r="L260" s="131"/>
      <c r="M260" s="67"/>
      <c r="N260" s="7"/>
      <c r="O260" s="148"/>
      <c r="P260" s="150"/>
      <c r="Q260" s="167"/>
      <c r="R260" s="166"/>
      <c r="S260" s="166"/>
      <c r="T260" s="173"/>
      <c r="U260" s="21"/>
    </row>
    <row r="261" spans="1:21" x14ac:dyDescent="0.3">
      <c r="A261" s="38"/>
      <c r="B261" s="38"/>
      <c r="C261" s="38"/>
      <c r="D261" s="37"/>
      <c r="E261" s="123"/>
      <c r="F261" s="54"/>
      <c r="G261" s="126"/>
      <c r="H261" s="55"/>
      <c r="I261" s="46"/>
      <c r="J261" s="58"/>
      <c r="K261" s="135"/>
      <c r="L261" s="136"/>
      <c r="M261" s="82"/>
      <c r="N261" s="7"/>
      <c r="O261" s="148"/>
      <c r="P261" s="32"/>
      <c r="Q261" s="167"/>
      <c r="R261" s="166"/>
      <c r="S261" s="166"/>
      <c r="T261" s="173"/>
      <c r="U261" s="21"/>
    </row>
    <row r="262" spans="1:21" x14ac:dyDescent="0.3">
      <c r="A262" s="38"/>
      <c r="B262" s="38"/>
      <c r="C262" s="38"/>
      <c r="D262" s="37"/>
      <c r="E262" s="122"/>
      <c r="F262" s="53"/>
      <c r="G262" s="126"/>
      <c r="H262" s="55"/>
      <c r="I262" s="46"/>
      <c r="J262" s="58"/>
      <c r="K262" s="135"/>
      <c r="L262" s="136"/>
      <c r="M262" s="82"/>
      <c r="N262" s="7"/>
      <c r="O262" s="148"/>
      <c r="P262" s="150"/>
      <c r="Q262" s="167"/>
      <c r="R262" s="166"/>
      <c r="S262" s="166"/>
      <c r="T262" s="173"/>
      <c r="U262" s="21"/>
    </row>
    <row r="263" spans="1:21" x14ac:dyDescent="0.3">
      <c r="A263" s="38"/>
      <c r="B263" s="38"/>
      <c r="C263" s="38"/>
      <c r="D263" s="37"/>
      <c r="E263" s="122"/>
      <c r="F263" s="53"/>
      <c r="G263" s="126"/>
      <c r="H263" s="55"/>
      <c r="I263" s="46"/>
      <c r="J263" s="58"/>
      <c r="K263" s="135"/>
      <c r="L263" s="136"/>
      <c r="M263" s="82"/>
      <c r="N263" s="7"/>
      <c r="O263" s="148"/>
      <c r="P263" s="146"/>
      <c r="Q263" s="167"/>
      <c r="R263" s="166"/>
      <c r="S263" s="166"/>
      <c r="T263" s="173"/>
      <c r="U263" s="21"/>
    </row>
    <row r="264" spans="1:21" x14ac:dyDescent="0.3">
      <c r="A264" s="38"/>
      <c r="B264" s="38"/>
      <c r="C264" s="38"/>
      <c r="D264" s="37"/>
      <c r="E264" s="122"/>
      <c r="F264" s="53"/>
      <c r="G264" s="126"/>
      <c r="H264" s="55"/>
      <c r="I264" s="46"/>
      <c r="J264" s="58"/>
      <c r="K264" s="130"/>
      <c r="L264" s="131"/>
      <c r="M264" s="67"/>
      <c r="N264" s="7"/>
      <c r="O264" s="148"/>
      <c r="P264" s="32"/>
      <c r="Q264" s="5"/>
      <c r="R264" s="166"/>
      <c r="S264" s="166"/>
      <c r="T264" s="173"/>
      <c r="U264" s="21"/>
    </row>
    <row r="265" spans="1:21" x14ac:dyDescent="0.3">
      <c r="A265" s="38"/>
      <c r="B265" s="38"/>
      <c r="C265" s="38"/>
      <c r="D265" s="37"/>
      <c r="E265" s="123"/>
      <c r="F265" s="54"/>
      <c r="G265" s="126"/>
      <c r="H265" s="55"/>
      <c r="I265" s="46"/>
      <c r="J265" s="58"/>
      <c r="K265" s="135"/>
      <c r="L265" s="136"/>
      <c r="M265" s="82"/>
      <c r="N265" s="7"/>
      <c r="O265" s="148"/>
      <c r="P265" s="32"/>
      <c r="Q265" s="167"/>
      <c r="R265" s="166"/>
      <c r="S265" s="166"/>
      <c r="T265" s="173"/>
      <c r="U265" s="21"/>
    </row>
    <row r="266" spans="1:21" x14ac:dyDescent="0.3">
      <c r="A266" s="38"/>
      <c r="B266" s="38"/>
      <c r="C266" s="38"/>
      <c r="D266" s="37"/>
      <c r="E266" s="123"/>
      <c r="F266" s="54"/>
      <c r="G266" s="126"/>
      <c r="H266" s="55"/>
      <c r="I266" s="46"/>
      <c r="J266" s="58"/>
      <c r="K266" s="130"/>
      <c r="L266" s="131"/>
      <c r="M266" s="67"/>
      <c r="N266" s="7"/>
      <c r="O266" s="142"/>
      <c r="P266" s="32"/>
      <c r="Q266" s="5"/>
      <c r="R266" s="166"/>
      <c r="S266" s="166"/>
      <c r="T266" s="173"/>
      <c r="U266" s="21"/>
    </row>
    <row r="267" spans="1:21" x14ac:dyDescent="0.3">
      <c r="A267" s="38"/>
      <c r="B267" s="38"/>
      <c r="C267" s="38"/>
      <c r="D267" s="37"/>
      <c r="E267" s="123"/>
      <c r="F267" s="54"/>
      <c r="G267" s="126"/>
      <c r="H267" s="55"/>
      <c r="I267" s="46"/>
      <c r="J267" s="58"/>
      <c r="K267" s="130"/>
      <c r="L267" s="131"/>
      <c r="M267" s="67"/>
      <c r="N267" s="7"/>
      <c r="O267" s="142"/>
      <c r="P267" s="150"/>
      <c r="Q267" s="167"/>
      <c r="R267" s="166"/>
      <c r="S267" s="166"/>
      <c r="T267" s="173"/>
      <c r="U267" s="21"/>
    </row>
    <row r="268" spans="1:21" x14ac:dyDescent="0.3">
      <c r="A268" s="38"/>
      <c r="B268" s="38"/>
      <c r="C268" s="38"/>
      <c r="D268" s="37"/>
      <c r="E268" s="123"/>
      <c r="F268" s="54"/>
      <c r="G268" s="123"/>
      <c r="H268" s="54"/>
      <c r="I268" s="46"/>
      <c r="J268" s="58"/>
      <c r="K268" s="130"/>
      <c r="L268" s="131"/>
      <c r="M268" s="67"/>
      <c r="N268" s="7"/>
      <c r="O268" s="148"/>
      <c r="P268" s="150"/>
      <c r="Q268" s="167"/>
      <c r="R268" s="166"/>
      <c r="S268" s="166"/>
      <c r="T268" s="173"/>
      <c r="U268" s="21"/>
    </row>
    <row r="269" spans="1:21" x14ac:dyDescent="0.3">
      <c r="A269" s="38"/>
      <c r="B269" s="38"/>
      <c r="C269" s="38"/>
      <c r="D269" s="37"/>
      <c r="E269" s="123"/>
      <c r="F269" s="54"/>
      <c r="G269" s="126"/>
      <c r="H269" s="55"/>
      <c r="I269" s="46"/>
      <c r="J269" s="58"/>
      <c r="K269" s="130"/>
      <c r="L269" s="131"/>
      <c r="M269" s="67"/>
      <c r="N269" s="7"/>
      <c r="O269" s="142"/>
      <c r="P269" s="150"/>
      <c r="Q269" s="167"/>
      <c r="R269" s="166"/>
      <c r="S269" s="166"/>
      <c r="T269" s="173"/>
      <c r="U269" s="21"/>
    </row>
    <row r="270" spans="1:21" x14ac:dyDescent="0.3">
      <c r="A270" s="38"/>
      <c r="B270" s="38"/>
      <c r="C270" s="38"/>
      <c r="D270" s="37"/>
      <c r="E270" s="123"/>
      <c r="F270" s="54"/>
      <c r="G270" s="126"/>
      <c r="H270" s="55"/>
      <c r="I270" s="46"/>
      <c r="J270" s="58"/>
      <c r="K270" s="130"/>
      <c r="L270" s="131"/>
      <c r="M270" s="67"/>
      <c r="N270" s="7"/>
      <c r="O270" s="148"/>
      <c r="P270" s="150"/>
      <c r="Q270" s="5"/>
      <c r="R270" s="166"/>
      <c r="S270" s="166"/>
      <c r="T270" s="173"/>
      <c r="U270" s="21"/>
    </row>
    <row r="271" spans="1:21" x14ac:dyDescent="0.3">
      <c r="A271" s="38"/>
      <c r="B271" s="38"/>
      <c r="C271" s="38"/>
      <c r="D271" s="37"/>
      <c r="E271" s="123"/>
      <c r="F271" s="54"/>
      <c r="G271" s="126"/>
      <c r="H271" s="55"/>
      <c r="I271" s="46"/>
      <c r="J271" s="58"/>
      <c r="K271" s="135"/>
      <c r="L271" s="136"/>
      <c r="M271" s="82"/>
      <c r="N271" s="7"/>
      <c r="O271" s="148"/>
      <c r="P271" s="32"/>
      <c r="Q271" s="167"/>
      <c r="R271" s="166"/>
      <c r="S271" s="166"/>
      <c r="T271" s="173"/>
      <c r="U271" s="21"/>
    </row>
    <row r="272" spans="1:21" x14ac:dyDescent="0.3">
      <c r="A272" s="38"/>
      <c r="B272" s="38"/>
      <c r="C272" s="38"/>
      <c r="D272" s="37"/>
      <c r="E272" s="122"/>
      <c r="F272" s="53"/>
      <c r="G272" s="126"/>
      <c r="H272" s="55"/>
      <c r="I272" s="46"/>
      <c r="J272" s="58"/>
      <c r="K272" s="135"/>
      <c r="L272" s="136"/>
      <c r="M272" s="82"/>
      <c r="N272" s="7"/>
      <c r="O272" s="148"/>
      <c r="P272" s="32"/>
      <c r="Q272" s="167"/>
      <c r="R272" s="166"/>
      <c r="S272" s="166"/>
      <c r="T272" s="173"/>
      <c r="U272" s="21"/>
    </row>
    <row r="273" spans="1:21" x14ac:dyDescent="0.3">
      <c r="A273" s="38"/>
      <c r="B273" s="38"/>
      <c r="C273" s="38"/>
      <c r="D273" s="37"/>
      <c r="E273" s="122"/>
      <c r="F273" s="53"/>
      <c r="G273" s="126"/>
      <c r="H273" s="55"/>
      <c r="I273" s="46"/>
      <c r="J273" s="58"/>
      <c r="K273" s="135"/>
      <c r="L273" s="136"/>
      <c r="M273" s="82"/>
      <c r="N273" s="7"/>
      <c r="O273" s="148"/>
      <c r="P273" s="146"/>
      <c r="Q273" s="5"/>
      <c r="R273" s="166"/>
      <c r="S273" s="166"/>
      <c r="T273" s="173"/>
      <c r="U273" s="21"/>
    </row>
    <row r="274" spans="1:21" x14ac:dyDescent="0.3">
      <c r="A274" s="38"/>
      <c r="B274" s="38"/>
      <c r="C274" s="38"/>
      <c r="D274" s="37"/>
      <c r="E274" s="123"/>
      <c r="F274" s="54"/>
      <c r="G274" s="126"/>
      <c r="H274" s="55"/>
      <c r="I274" s="46"/>
      <c r="J274" s="58"/>
      <c r="K274" s="135"/>
      <c r="L274" s="136"/>
      <c r="M274" s="82"/>
      <c r="N274" s="7"/>
      <c r="O274" s="148"/>
      <c r="P274" s="150"/>
      <c r="Q274" s="5"/>
      <c r="R274" s="166"/>
      <c r="S274" s="166"/>
      <c r="T274" s="173"/>
      <c r="U274" s="21"/>
    </row>
    <row r="275" spans="1:21" x14ac:dyDescent="0.3">
      <c r="A275" s="38"/>
      <c r="B275" s="38"/>
      <c r="C275" s="38"/>
      <c r="D275" s="37"/>
      <c r="G275" s="126"/>
      <c r="H275" s="55"/>
      <c r="I275" s="46"/>
      <c r="J275" s="58"/>
      <c r="K275" s="130"/>
      <c r="L275" s="131"/>
      <c r="M275" s="67"/>
      <c r="N275" s="7"/>
      <c r="O275" s="148"/>
      <c r="P275" s="146"/>
      <c r="Q275" s="167"/>
      <c r="R275" s="166"/>
      <c r="S275" s="166"/>
      <c r="T275" s="173"/>
      <c r="U275" s="21"/>
    </row>
    <row r="276" spans="1:21" x14ac:dyDescent="0.3">
      <c r="A276" s="38"/>
      <c r="B276" s="38"/>
      <c r="C276" s="38"/>
      <c r="D276" s="37"/>
      <c r="E276" s="123"/>
      <c r="F276" s="54"/>
      <c r="G276" s="126"/>
      <c r="H276" s="55"/>
      <c r="I276" s="46"/>
      <c r="J276" s="58"/>
      <c r="K276" s="135"/>
      <c r="L276" s="136"/>
      <c r="M276" s="82"/>
      <c r="N276" s="7"/>
      <c r="O276" s="148"/>
      <c r="P276" s="146"/>
      <c r="Q276" s="167"/>
      <c r="R276" s="166"/>
      <c r="S276" s="166"/>
      <c r="T276" s="173"/>
      <c r="U276" s="21"/>
    </row>
    <row r="277" spans="1:21" x14ac:dyDescent="0.3">
      <c r="A277" s="38"/>
      <c r="B277" s="38"/>
      <c r="C277" s="38"/>
      <c r="D277" s="37"/>
      <c r="E277" s="122"/>
      <c r="F277" s="53"/>
      <c r="G277" s="126"/>
      <c r="H277" s="55"/>
      <c r="I277" s="46"/>
      <c r="J277" s="58"/>
      <c r="K277" s="135"/>
      <c r="L277" s="136"/>
      <c r="M277" s="82"/>
      <c r="N277" s="7"/>
      <c r="O277" s="148"/>
      <c r="P277" s="146"/>
      <c r="Q277" s="5"/>
      <c r="R277" s="166"/>
      <c r="S277" s="166"/>
      <c r="T277" s="173"/>
      <c r="U277" s="21"/>
    </row>
    <row r="278" spans="1:21" x14ac:dyDescent="0.3">
      <c r="A278" s="38"/>
      <c r="B278" s="38"/>
      <c r="C278" s="38"/>
      <c r="D278" s="37"/>
      <c r="E278" s="122"/>
      <c r="F278" s="53"/>
      <c r="G278" s="126"/>
      <c r="H278" s="55"/>
      <c r="I278" s="46"/>
      <c r="J278" s="58"/>
      <c r="K278" s="130"/>
      <c r="L278" s="131"/>
      <c r="M278" s="67"/>
      <c r="N278" s="7"/>
      <c r="O278" s="148"/>
      <c r="P278" s="146"/>
      <c r="Q278" s="5"/>
      <c r="R278" s="166"/>
      <c r="S278" s="166"/>
      <c r="T278" s="173"/>
      <c r="U278" s="21"/>
    </row>
    <row r="279" spans="1:21" x14ac:dyDescent="0.3">
      <c r="A279" s="38"/>
      <c r="B279" s="38"/>
      <c r="C279" s="38"/>
      <c r="D279" s="37"/>
      <c r="E279" s="123"/>
      <c r="F279" s="54"/>
      <c r="G279" s="126"/>
      <c r="H279" s="55"/>
      <c r="I279" s="46"/>
      <c r="J279" s="58"/>
      <c r="K279" s="135"/>
      <c r="L279" s="136"/>
      <c r="M279" s="82"/>
      <c r="N279" s="7"/>
      <c r="O279" s="142"/>
      <c r="P279" s="146"/>
      <c r="Q279" s="167"/>
      <c r="R279" s="166"/>
      <c r="S279" s="166"/>
      <c r="T279" s="173"/>
      <c r="U279" s="21"/>
    </row>
    <row r="280" spans="1:21" x14ac:dyDescent="0.3">
      <c r="A280" s="38"/>
      <c r="B280" s="38"/>
      <c r="C280" s="38"/>
      <c r="D280" s="37"/>
      <c r="E280" s="122"/>
      <c r="F280" s="53"/>
      <c r="G280" s="126"/>
      <c r="H280" s="55"/>
      <c r="I280" s="46"/>
      <c r="J280" s="58"/>
      <c r="K280" s="135"/>
      <c r="L280" s="136"/>
      <c r="M280" s="82"/>
      <c r="N280" s="7"/>
      <c r="O280" s="142"/>
      <c r="P280" s="146"/>
      <c r="Q280" s="167"/>
      <c r="R280" s="166"/>
      <c r="S280" s="166"/>
      <c r="T280" s="173"/>
      <c r="U280" s="21"/>
    </row>
    <row r="281" spans="1:21" x14ac:dyDescent="0.3">
      <c r="A281" s="38"/>
      <c r="B281" s="38"/>
      <c r="C281" s="38"/>
      <c r="D281" s="37"/>
      <c r="E281" s="122"/>
      <c r="F281" s="53"/>
      <c r="G281" s="126"/>
      <c r="H281" s="55"/>
      <c r="I281" s="46"/>
      <c r="J281" s="58"/>
      <c r="K281" s="135"/>
      <c r="L281" s="136"/>
      <c r="M281" s="82"/>
      <c r="N281" s="7"/>
      <c r="O281" s="148"/>
      <c r="P281" s="32"/>
      <c r="Q281" s="5"/>
      <c r="R281" s="166"/>
      <c r="S281" s="166"/>
      <c r="T281" s="173"/>
      <c r="U281" s="21"/>
    </row>
    <row r="282" spans="1:21" x14ac:dyDescent="0.3">
      <c r="A282" s="38"/>
      <c r="B282" s="38"/>
      <c r="C282" s="38"/>
      <c r="D282" s="37"/>
      <c r="E282" s="122"/>
      <c r="F282" s="53"/>
      <c r="G282" s="126"/>
      <c r="H282" s="55"/>
      <c r="I282" s="46"/>
      <c r="J282" s="58"/>
      <c r="K282" s="135"/>
      <c r="L282" s="136"/>
      <c r="M282" s="82"/>
      <c r="N282" s="7"/>
      <c r="O282" s="148"/>
      <c r="P282" s="150"/>
      <c r="Q282" s="5"/>
      <c r="R282" s="166"/>
      <c r="S282" s="166"/>
      <c r="T282" s="173"/>
      <c r="U282" s="21"/>
    </row>
    <row r="283" spans="1:21" x14ac:dyDescent="0.3">
      <c r="A283" s="38"/>
      <c r="B283" s="38"/>
      <c r="C283" s="38"/>
      <c r="D283" s="37"/>
      <c r="E283" s="122"/>
      <c r="F283" s="53"/>
      <c r="G283" s="126"/>
      <c r="H283" s="55"/>
      <c r="I283" s="46"/>
      <c r="J283" s="58"/>
      <c r="K283" s="135"/>
      <c r="L283" s="136"/>
      <c r="M283" s="82"/>
      <c r="N283" s="7"/>
      <c r="O283" s="148"/>
      <c r="P283" s="32"/>
      <c r="Q283" s="5"/>
      <c r="R283" s="166"/>
      <c r="S283" s="166"/>
      <c r="T283" s="173"/>
      <c r="U283" s="21"/>
    </row>
    <row r="284" spans="1:21" x14ac:dyDescent="0.3">
      <c r="A284" s="38"/>
      <c r="B284" s="38"/>
      <c r="C284" s="38"/>
      <c r="D284" s="37"/>
      <c r="E284" s="122"/>
      <c r="F284" s="53"/>
      <c r="G284" s="126"/>
      <c r="H284" s="55"/>
      <c r="I284" s="46"/>
      <c r="J284" s="58"/>
      <c r="K284" s="135"/>
      <c r="L284" s="136"/>
      <c r="M284" s="82"/>
      <c r="N284" s="7"/>
      <c r="O284" s="148"/>
      <c r="P284" s="32"/>
      <c r="Q284" s="5"/>
      <c r="R284" s="166"/>
      <c r="S284" s="166"/>
      <c r="T284" s="173"/>
      <c r="U284" s="21"/>
    </row>
    <row r="285" spans="1:21" x14ac:dyDescent="0.3">
      <c r="A285" s="38"/>
      <c r="B285" s="38"/>
      <c r="C285" s="38"/>
      <c r="D285" s="37"/>
      <c r="E285" s="122"/>
      <c r="F285" s="53"/>
      <c r="G285" s="122"/>
      <c r="H285" s="53"/>
      <c r="I285" s="46"/>
      <c r="J285" s="59"/>
      <c r="K285" s="133"/>
      <c r="L285" s="134"/>
      <c r="M285" s="69"/>
      <c r="N285" s="7"/>
      <c r="O285" s="148"/>
      <c r="P285" s="32"/>
      <c r="Q285" s="5"/>
      <c r="R285" s="166"/>
      <c r="S285" s="166"/>
      <c r="T285" s="173"/>
      <c r="U285" s="21"/>
    </row>
    <row r="286" spans="1:21" x14ac:dyDescent="0.3">
      <c r="A286" s="38"/>
      <c r="B286" s="38"/>
      <c r="C286" s="38"/>
      <c r="D286" s="37"/>
      <c r="E286" s="123"/>
      <c r="F286" s="54"/>
      <c r="G286" s="126"/>
      <c r="H286" s="55"/>
      <c r="I286" s="46"/>
      <c r="J286" s="58"/>
      <c r="K286" s="133"/>
      <c r="L286" s="134"/>
      <c r="M286" s="69"/>
      <c r="N286" s="7"/>
      <c r="O286" s="148"/>
      <c r="P286" s="146"/>
      <c r="Q286" s="167"/>
      <c r="R286" s="166"/>
      <c r="S286" s="166"/>
      <c r="T286" s="173"/>
      <c r="U286" s="21"/>
    </row>
    <row r="287" spans="1:21" x14ac:dyDescent="0.3">
      <c r="A287" s="38"/>
      <c r="B287" s="38"/>
      <c r="C287" s="38"/>
      <c r="D287" s="37"/>
      <c r="E287" s="123"/>
      <c r="F287" s="54"/>
      <c r="G287" s="126"/>
      <c r="H287" s="55"/>
      <c r="I287" s="46"/>
      <c r="J287" s="58"/>
      <c r="K287" s="133"/>
      <c r="L287" s="134"/>
      <c r="M287" s="69"/>
      <c r="N287" s="7"/>
      <c r="O287" s="148"/>
      <c r="P287" s="150"/>
      <c r="Q287" s="5"/>
      <c r="R287" s="166"/>
      <c r="S287" s="166"/>
      <c r="T287" s="173"/>
      <c r="U287" s="21"/>
    </row>
    <row r="288" spans="1:21" x14ac:dyDescent="0.3">
      <c r="A288" s="38"/>
      <c r="B288" s="38"/>
      <c r="C288" s="38"/>
      <c r="D288" s="37"/>
      <c r="E288" s="122"/>
      <c r="F288" s="53"/>
      <c r="G288" s="126"/>
      <c r="H288" s="55"/>
      <c r="I288" s="46"/>
      <c r="J288" s="58"/>
      <c r="K288" s="133"/>
      <c r="L288" s="134"/>
      <c r="M288" s="69"/>
      <c r="N288" s="7"/>
      <c r="O288" s="148"/>
      <c r="P288" s="32"/>
      <c r="Q288" s="5"/>
      <c r="R288" s="166"/>
      <c r="S288" s="166"/>
      <c r="T288" s="173"/>
      <c r="U288" s="21"/>
    </row>
    <row r="289" spans="1:21" x14ac:dyDescent="0.3">
      <c r="A289" s="38"/>
      <c r="B289" s="38"/>
      <c r="C289" s="38"/>
      <c r="D289" s="37"/>
      <c r="E289" s="122"/>
      <c r="F289" s="53"/>
      <c r="G289" s="126"/>
      <c r="H289" s="55"/>
      <c r="I289" s="46"/>
      <c r="J289" s="58"/>
      <c r="K289" s="133"/>
      <c r="L289" s="134"/>
      <c r="M289" s="69"/>
      <c r="N289" s="7"/>
      <c r="O289" s="148"/>
      <c r="P289" s="32"/>
      <c r="Q289" s="5"/>
      <c r="R289" s="166"/>
      <c r="S289" s="166"/>
      <c r="T289" s="173"/>
      <c r="U289" s="21"/>
    </row>
    <row r="290" spans="1:21" x14ac:dyDescent="0.3">
      <c r="A290" s="38"/>
      <c r="B290" s="38"/>
      <c r="C290" s="38"/>
      <c r="D290" s="37"/>
      <c r="E290" s="123"/>
      <c r="F290" s="54"/>
      <c r="G290" s="126"/>
      <c r="H290" s="55"/>
      <c r="I290" s="43"/>
      <c r="J290" s="58"/>
      <c r="K290" s="133"/>
      <c r="L290" s="134"/>
      <c r="M290" s="69"/>
      <c r="N290" s="7"/>
      <c r="O290" s="152"/>
      <c r="P290" s="32"/>
      <c r="Q290" s="5"/>
      <c r="R290" s="5"/>
      <c r="S290" s="5"/>
      <c r="T290" s="177"/>
      <c r="U290" s="21"/>
    </row>
    <row r="291" spans="1:21" x14ac:dyDescent="0.3">
      <c r="A291" s="38"/>
      <c r="B291" s="38"/>
      <c r="C291" s="38"/>
      <c r="D291" s="37"/>
      <c r="E291" s="122"/>
      <c r="F291" s="53"/>
      <c r="G291" s="126"/>
      <c r="H291" s="55"/>
      <c r="I291" s="46"/>
      <c r="J291" s="58"/>
      <c r="K291" s="130"/>
      <c r="L291" s="131"/>
      <c r="M291" s="67"/>
      <c r="N291" s="7"/>
      <c r="O291" s="148"/>
      <c r="P291" s="146"/>
      <c r="Q291" s="5"/>
      <c r="R291" s="166"/>
      <c r="S291" s="166"/>
      <c r="T291" s="173"/>
      <c r="U291" s="21"/>
    </row>
    <row r="292" spans="1:21" x14ac:dyDescent="0.3">
      <c r="A292" s="38"/>
      <c r="B292" s="38"/>
      <c r="C292" s="38"/>
      <c r="D292" s="37"/>
      <c r="E292" s="123"/>
      <c r="F292" s="54"/>
      <c r="G292" s="123"/>
      <c r="H292" s="54"/>
      <c r="I292" s="46"/>
      <c r="J292" s="58"/>
      <c r="K292" s="130"/>
      <c r="L292" s="131"/>
      <c r="M292" s="82"/>
      <c r="N292" s="7"/>
      <c r="O292" s="148"/>
      <c r="P292" s="146"/>
      <c r="Q292" s="167"/>
      <c r="R292" s="166"/>
      <c r="S292" s="166"/>
      <c r="T292" s="173"/>
      <c r="U292" s="21"/>
    </row>
    <row r="293" spans="1:21" x14ac:dyDescent="0.3">
      <c r="A293" s="38"/>
      <c r="B293" s="38"/>
      <c r="C293" s="38"/>
      <c r="D293" s="37"/>
      <c r="E293" s="123"/>
      <c r="F293" s="54"/>
      <c r="G293" s="126"/>
      <c r="H293" s="55"/>
      <c r="I293" s="46"/>
      <c r="J293" s="58"/>
      <c r="K293" s="130"/>
      <c r="L293" s="131"/>
      <c r="M293" s="67"/>
      <c r="N293" s="7"/>
      <c r="O293" s="142"/>
      <c r="P293" s="146"/>
      <c r="Q293" s="5"/>
      <c r="R293" s="166"/>
      <c r="S293" s="166"/>
      <c r="T293" s="173"/>
      <c r="U293" s="21"/>
    </row>
    <row r="294" spans="1:21" x14ac:dyDescent="0.3">
      <c r="A294" s="38"/>
      <c r="B294" s="38"/>
      <c r="C294" s="38"/>
      <c r="D294" s="37"/>
      <c r="E294" s="123"/>
      <c r="F294" s="54"/>
      <c r="G294" s="126"/>
      <c r="H294" s="55"/>
      <c r="I294" s="46"/>
      <c r="J294" s="58"/>
      <c r="K294" s="130"/>
      <c r="L294" s="131"/>
      <c r="M294" s="67"/>
      <c r="N294" s="7"/>
      <c r="O294" s="148"/>
      <c r="P294" s="146"/>
      <c r="Q294" s="167"/>
      <c r="R294" s="166"/>
      <c r="S294" s="166"/>
      <c r="T294" s="173"/>
      <c r="U294" s="21"/>
    </row>
    <row r="295" spans="1:21" x14ac:dyDescent="0.3">
      <c r="A295" s="38"/>
      <c r="B295" s="38"/>
      <c r="C295" s="38"/>
      <c r="D295" s="37"/>
      <c r="E295" s="123"/>
      <c r="F295" s="54"/>
      <c r="G295" s="126"/>
      <c r="H295" s="55"/>
      <c r="I295" s="46"/>
      <c r="J295" s="58"/>
      <c r="K295" s="130"/>
      <c r="L295" s="131"/>
      <c r="M295" s="82"/>
      <c r="N295" s="7"/>
      <c r="O295" s="142"/>
      <c r="P295" s="32"/>
      <c r="Q295" s="5"/>
      <c r="R295" s="166"/>
      <c r="S295" s="166"/>
      <c r="T295" s="173"/>
      <c r="U295" s="21"/>
    </row>
    <row r="296" spans="1:21" x14ac:dyDescent="0.3">
      <c r="A296" s="38"/>
      <c r="B296" s="38"/>
      <c r="C296" s="38"/>
      <c r="D296" s="37"/>
      <c r="E296" s="123"/>
      <c r="F296" s="54"/>
      <c r="G296" s="126"/>
      <c r="H296" s="55"/>
      <c r="I296" s="46"/>
      <c r="J296" s="58"/>
      <c r="K296" s="130"/>
      <c r="L296" s="131"/>
      <c r="M296" s="67"/>
      <c r="N296" s="7"/>
      <c r="O296" s="148"/>
      <c r="P296" s="146"/>
      <c r="Q296" s="5"/>
      <c r="R296" s="166"/>
      <c r="S296" s="166"/>
      <c r="T296" s="173"/>
      <c r="U296" s="21"/>
    </row>
    <row r="297" spans="1:21" x14ac:dyDescent="0.3">
      <c r="A297" s="38"/>
      <c r="B297" s="38"/>
      <c r="C297" s="38"/>
      <c r="D297" s="37"/>
      <c r="E297" s="123"/>
      <c r="F297" s="54"/>
      <c r="G297" s="126"/>
      <c r="H297" s="55"/>
      <c r="I297" s="46"/>
      <c r="J297" s="58"/>
      <c r="K297" s="130"/>
      <c r="L297" s="131"/>
      <c r="M297" s="67"/>
      <c r="N297" s="7"/>
      <c r="O297" s="148"/>
      <c r="P297" s="32"/>
      <c r="Q297" s="5"/>
      <c r="R297" s="166"/>
      <c r="S297" s="166"/>
      <c r="T297" s="173"/>
      <c r="U297" s="21"/>
    </row>
    <row r="298" spans="1:21" x14ac:dyDescent="0.3">
      <c r="A298" s="38"/>
      <c r="B298" s="38"/>
      <c r="C298" s="38"/>
      <c r="D298" s="37"/>
      <c r="E298" s="123"/>
      <c r="F298" s="54"/>
      <c r="G298" s="122"/>
      <c r="H298" s="53"/>
      <c r="I298" s="46"/>
      <c r="J298" s="59"/>
      <c r="K298" s="130"/>
      <c r="L298" s="131"/>
      <c r="M298" s="67"/>
      <c r="N298" s="7"/>
      <c r="O298" s="148"/>
      <c r="P298" s="146"/>
      <c r="Q298" s="5"/>
      <c r="R298" s="166"/>
      <c r="S298" s="166"/>
      <c r="T298" s="173"/>
      <c r="U298" s="21"/>
    </row>
    <row r="299" spans="1:21" x14ac:dyDescent="0.3">
      <c r="A299" s="38"/>
      <c r="B299" s="38"/>
      <c r="C299" s="38"/>
      <c r="D299" s="37"/>
      <c r="E299" s="123"/>
      <c r="F299" s="54"/>
      <c r="G299" s="126"/>
      <c r="H299" s="55"/>
      <c r="I299" s="46"/>
      <c r="J299" s="58"/>
      <c r="K299" s="130"/>
      <c r="L299" s="131"/>
      <c r="M299" s="67"/>
      <c r="N299" s="7"/>
      <c r="O299" s="148"/>
      <c r="P299" s="146"/>
      <c r="Q299" s="5"/>
      <c r="R299" s="166"/>
      <c r="S299" s="166"/>
      <c r="T299" s="173"/>
      <c r="U299" s="21"/>
    </row>
    <row r="300" spans="1:21" x14ac:dyDescent="0.3">
      <c r="A300" s="38"/>
      <c r="B300" s="38"/>
      <c r="C300" s="38"/>
      <c r="D300" s="37"/>
      <c r="E300" s="123"/>
      <c r="F300" s="54"/>
      <c r="G300" s="126"/>
      <c r="H300" s="55"/>
      <c r="I300" s="46"/>
      <c r="J300" s="58"/>
      <c r="K300" s="130"/>
      <c r="L300" s="131"/>
      <c r="M300" s="67"/>
      <c r="N300" s="7"/>
      <c r="O300" s="148"/>
      <c r="P300" s="150"/>
      <c r="Q300" s="5"/>
      <c r="R300" s="166"/>
      <c r="S300" s="166"/>
      <c r="T300" s="173"/>
      <c r="U300" s="21"/>
    </row>
    <row r="301" spans="1:21" x14ac:dyDescent="0.3">
      <c r="A301" s="38"/>
      <c r="B301" s="38"/>
      <c r="C301" s="38"/>
      <c r="D301" s="37"/>
      <c r="E301" s="123"/>
      <c r="F301" s="54"/>
      <c r="G301" s="126"/>
      <c r="H301" s="55"/>
      <c r="I301" s="46"/>
      <c r="J301" s="58"/>
      <c r="K301" s="130"/>
      <c r="L301" s="131"/>
      <c r="M301" s="67"/>
      <c r="N301" s="7"/>
      <c r="O301" s="148"/>
      <c r="P301" s="32"/>
      <c r="Q301" s="5"/>
      <c r="R301" s="166"/>
      <c r="S301" s="166"/>
      <c r="T301" s="173"/>
      <c r="U301" s="21"/>
    </row>
    <row r="302" spans="1:21" x14ac:dyDescent="0.3">
      <c r="A302" s="38"/>
      <c r="B302" s="38"/>
      <c r="C302" s="38"/>
      <c r="D302" s="37"/>
      <c r="E302" s="123"/>
      <c r="F302" s="54"/>
      <c r="G302" s="126"/>
      <c r="H302" s="55"/>
      <c r="I302" s="46"/>
      <c r="J302" s="58"/>
      <c r="K302" s="130"/>
      <c r="L302" s="131"/>
      <c r="M302" s="67"/>
      <c r="N302" s="7"/>
      <c r="O302" s="148"/>
      <c r="P302" s="32"/>
      <c r="Q302" s="5"/>
      <c r="R302" s="166"/>
      <c r="S302" s="166"/>
      <c r="T302" s="173"/>
      <c r="U302" s="21"/>
    </row>
    <row r="303" spans="1:21" x14ac:dyDescent="0.3">
      <c r="A303" s="38"/>
      <c r="B303" s="38"/>
      <c r="C303" s="38"/>
      <c r="D303" s="37"/>
      <c r="E303" s="123"/>
      <c r="F303" s="54"/>
      <c r="G303" s="122"/>
      <c r="H303" s="53"/>
      <c r="I303" s="46"/>
      <c r="J303" s="59"/>
      <c r="K303" s="135"/>
      <c r="L303" s="136"/>
      <c r="M303" s="82"/>
      <c r="N303" s="7"/>
      <c r="O303" s="148"/>
      <c r="P303" s="150"/>
      <c r="Q303" s="167"/>
      <c r="R303" s="166"/>
      <c r="S303" s="166"/>
      <c r="T303" s="173"/>
      <c r="U303" s="21"/>
    </row>
    <row r="304" spans="1:21" x14ac:dyDescent="0.3">
      <c r="A304" s="38"/>
      <c r="B304" s="38"/>
      <c r="C304" s="38"/>
      <c r="D304" s="37"/>
      <c r="E304" s="122"/>
      <c r="F304" s="53"/>
      <c r="G304" s="123"/>
      <c r="H304" s="54"/>
      <c r="I304" s="46"/>
      <c r="J304" s="58"/>
      <c r="K304" s="130"/>
      <c r="L304" s="131"/>
      <c r="M304" s="82"/>
      <c r="N304" s="7"/>
      <c r="O304" s="148"/>
      <c r="P304" s="32"/>
      <c r="Q304" s="5"/>
      <c r="R304" s="166"/>
      <c r="S304" s="166"/>
      <c r="T304" s="173"/>
      <c r="U304" s="21"/>
    </row>
    <row r="305" spans="1:21" x14ac:dyDescent="0.3">
      <c r="A305" s="38"/>
      <c r="B305" s="38"/>
      <c r="C305" s="38"/>
      <c r="D305" s="37"/>
      <c r="E305" s="123"/>
      <c r="F305" s="54"/>
      <c r="G305" s="123"/>
      <c r="H305" s="54"/>
      <c r="I305" s="46"/>
      <c r="J305" s="58"/>
      <c r="K305" s="130"/>
      <c r="L305" s="131"/>
      <c r="M305" s="67"/>
      <c r="N305" s="7"/>
      <c r="O305" s="148"/>
      <c r="P305" s="150"/>
      <c r="Q305" s="5"/>
      <c r="R305" s="166"/>
      <c r="S305" s="166"/>
      <c r="T305" s="173"/>
      <c r="U305" s="21"/>
    </row>
    <row r="306" spans="1:21" x14ac:dyDescent="0.3">
      <c r="A306" s="38"/>
      <c r="B306" s="38"/>
      <c r="C306" s="38"/>
      <c r="D306" s="37"/>
      <c r="E306" s="123"/>
      <c r="F306" s="54"/>
      <c r="G306" s="126"/>
      <c r="H306" s="55"/>
      <c r="I306" s="46"/>
      <c r="J306" s="58"/>
      <c r="K306" s="130"/>
      <c r="L306" s="131"/>
      <c r="M306" s="67"/>
      <c r="N306" s="7"/>
      <c r="O306" s="148"/>
      <c r="P306" s="146"/>
      <c r="Q306" s="5"/>
      <c r="R306" s="166"/>
      <c r="S306" s="166"/>
      <c r="T306" s="173"/>
      <c r="U306" s="21"/>
    </row>
    <row r="307" spans="1:21" x14ac:dyDescent="0.3">
      <c r="A307" s="38"/>
      <c r="B307" s="38"/>
      <c r="C307" s="38"/>
      <c r="D307" s="37"/>
      <c r="E307" s="123"/>
      <c r="F307" s="54"/>
      <c r="G307" s="126"/>
      <c r="H307" s="55"/>
      <c r="I307" s="46"/>
      <c r="J307" s="58"/>
      <c r="K307" s="130"/>
      <c r="L307" s="131"/>
      <c r="M307" s="67"/>
      <c r="N307" s="7"/>
      <c r="O307" s="148"/>
      <c r="P307" s="146"/>
      <c r="Q307" s="5"/>
      <c r="R307" s="166"/>
      <c r="S307" s="166"/>
      <c r="T307" s="173"/>
      <c r="U307" s="21"/>
    </row>
    <row r="308" spans="1:21" x14ac:dyDescent="0.3">
      <c r="A308" s="38"/>
      <c r="B308" s="38"/>
      <c r="C308" s="38"/>
      <c r="D308" s="37"/>
      <c r="E308" s="123"/>
      <c r="F308" s="54"/>
      <c r="G308" s="126"/>
      <c r="H308" s="55"/>
      <c r="I308" s="46"/>
      <c r="J308" s="58"/>
      <c r="K308" s="130"/>
      <c r="L308" s="131"/>
      <c r="M308" s="67"/>
      <c r="N308" s="7"/>
      <c r="O308" s="142"/>
      <c r="P308" s="146"/>
      <c r="Q308" s="5"/>
      <c r="R308" s="166"/>
      <c r="S308" s="166"/>
      <c r="T308" s="173"/>
      <c r="U308" s="21"/>
    </row>
    <row r="309" spans="1:21" x14ac:dyDescent="0.3">
      <c r="A309" s="38"/>
      <c r="B309" s="38"/>
      <c r="C309" s="38"/>
      <c r="D309" s="37"/>
      <c r="E309" s="123"/>
      <c r="F309" s="54"/>
      <c r="G309" s="122"/>
      <c r="H309" s="53"/>
      <c r="I309" s="46"/>
      <c r="J309" s="58"/>
      <c r="K309" s="135"/>
      <c r="L309" s="136"/>
      <c r="M309" s="82"/>
      <c r="N309" s="7"/>
      <c r="O309" s="142"/>
      <c r="P309" s="146"/>
      <c r="Q309" s="5"/>
      <c r="R309" s="166"/>
      <c r="S309" s="166"/>
      <c r="T309" s="173"/>
      <c r="U309" s="21"/>
    </row>
    <row r="310" spans="1:21" x14ac:dyDescent="0.3">
      <c r="A310" s="38"/>
      <c r="B310" s="38"/>
      <c r="C310" s="38"/>
      <c r="D310" s="37"/>
      <c r="E310" s="123"/>
      <c r="F310" s="54"/>
      <c r="G310" s="126"/>
      <c r="H310" s="55"/>
      <c r="I310" s="46"/>
      <c r="J310" s="58"/>
      <c r="K310" s="135"/>
      <c r="L310" s="136"/>
      <c r="M310" s="82"/>
      <c r="N310" s="7"/>
      <c r="O310" s="148"/>
      <c r="P310" s="146"/>
      <c r="Q310" s="5"/>
      <c r="R310" s="166"/>
      <c r="S310" s="166"/>
      <c r="T310" s="173"/>
      <c r="U310" s="21"/>
    </row>
    <row r="311" spans="1:21" x14ac:dyDescent="0.3">
      <c r="A311" s="38"/>
      <c r="B311" s="38"/>
      <c r="C311" s="38"/>
      <c r="D311" s="37"/>
      <c r="G311" s="126"/>
      <c r="H311" s="55"/>
      <c r="I311" s="46"/>
      <c r="J311" s="58"/>
      <c r="K311" s="130"/>
      <c r="L311" s="131"/>
      <c r="M311" s="67"/>
      <c r="N311" s="7"/>
      <c r="O311" s="148"/>
      <c r="P311" s="146"/>
      <c r="Q311" s="5"/>
      <c r="R311" s="166"/>
      <c r="S311" s="166"/>
      <c r="T311" s="173"/>
      <c r="U311" s="21"/>
    </row>
    <row r="312" spans="1:21" x14ac:dyDescent="0.3">
      <c r="A312" s="38"/>
      <c r="B312" s="38"/>
      <c r="C312" s="38"/>
      <c r="D312" s="37"/>
      <c r="E312" s="123"/>
      <c r="F312" s="54"/>
      <c r="G312" s="126"/>
      <c r="H312" s="55"/>
      <c r="I312" s="46"/>
      <c r="J312" s="58"/>
      <c r="K312" s="130"/>
      <c r="L312" s="131"/>
      <c r="M312" s="67"/>
      <c r="N312" s="7"/>
      <c r="O312" s="148"/>
      <c r="P312" s="146"/>
      <c r="Q312" s="5"/>
      <c r="R312" s="166"/>
      <c r="S312" s="166"/>
      <c r="T312" s="173"/>
      <c r="U312" s="21"/>
    </row>
    <row r="313" spans="1:21" x14ac:dyDescent="0.3">
      <c r="A313" s="38"/>
      <c r="B313" s="38"/>
      <c r="C313" s="38"/>
      <c r="D313" s="37"/>
      <c r="E313" s="123"/>
      <c r="F313" s="54"/>
      <c r="G313" s="126"/>
      <c r="H313" s="55"/>
      <c r="I313" s="46"/>
      <c r="J313" s="58"/>
      <c r="K313" s="130"/>
      <c r="L313" s="131"/>
      <c r="M313" s="67"/>
      <c r="N313" s="7"/>
      <c r="O313" s="148"/>
      <c r="P313" s="146"/>
      <c r="Q313" s="5"/>
      <c r="R313" s="166"/>
      <c r="S313" s="166"/>
      <c r="T313" s="173"/>
      <c r="U313" s="21"/>
    </row>
    <row r="314" spans="1:21" x14ac:dyDescent="0.3">
      <c r="A314" s="38"/>
      <c r="B314" s="38"/>
      <c r="C314" s="38"/>
      <c r="D314" s="37"/>
      <c r="E314" s="123"/>
      <c r="F314" s="54"/>
      <c r="G314" s="126"/>
      <c r="H314" s="55"/>
      <c r="I314" s="46"/>
      <c r="J314" s="58"/>
      <c r="K314" s="140"/>
      <c r="L314" s="141"/>
      <c r="M314" s="91"/>
      <c r="N314" s="7"/>
      <c r="O314" s="148"/>
      <c r="P314" s="146"/>
      <c r="Q314" s="5"/>
      <c r="R314" s="166"/>
      <c r="S314" s="166"/>
      <c r="T314" s="173"/>
      <c r="U314" s="21"/>
    </row>
    <row r="315" spans="1:21" x14ac:dyDescent="0.3">
      <c r="A315" s="38"/>
      <c r="B315" s="38"/>
      <c r="C315" s="38"/>
      <c r="D315" s="37"/>
      <c r="E315" s="123"/>
      <c r="F315" s="54"/>
      <c r="G315" s="126"/>
      <c r="H315" s="55"/>
      <c r="I315" s="43"/>
      <c r="J315" s="58"/>
      <c r="K315" s="140"/>
      <c r="L315" s="141"/>
      <c r="M315" s="91"/>
      <c r="N315" s="7"/>
      <c r="O315" s="152"/>
      <c r="P315" s="150"/>
      <c r="Q315" s="5"/>
      <c r="R315" s="5"/>
      <c r="S315" s="5"/>
      <c r="T315" s="172"/>
      <c r="U315" s="21"/>
    </row>
    <row r="316" spans="1:21" x14ac:dyDescent="0.3">
      <c r="A316" s="2"/>
      <c r="B316" s="2"/>
      <c r="C316" s="2"/>
      <c r="D316" s="108"/>
      <c r="E316" s="122"/>
      <c r="F316" s="53"/>
      <c r="G316" s="123"/>
      <c r="H316" s="54"/>
      <c r="I316" s="43"/>
      <c r="J316" s="58"/>
      <c r="K316" s="140"/>
      <c r="L316" s="141"/>
      <c r="M316" s="91"/>
      <c r="N316" s="7"/>
      <c r="O316" s="142"/>
      <c r="P316" s="150"/>
      <c r="Q316" s="5"/>
      <c r="R316" s="167"/>
      <c r="S316" s="5"/>
      <c r="T316" s="172"/>
      <c r="U316" s="21"/>
    </row>
    <row r="317" spans="1:21" x14ac:dyDescent="0.3">
      <c r="A317" s="2"/>
      <c r="B317" s="2"/>
      <c r="C317" s="2"/>
      <c r="D317" s="108"/>
      <c r="E317" s="123"/>
      <c r="F317" s="54"/>
      <c r="G317" s="126"/>
      <c r="H317" s="55"/>
      <c r="I317" s="43"/>
      <c r="J317" s="58"/>
      <c r="K317" s="140"/>
      <c r="L317" s="141"/>
      <c r="M317" s="91"/>
      <c r="N317" s="7"/>
      <c r="O317" s="148"/>
      <c r="P317" s="32"/>
      <c r="Q317" s="5"/>
      <c r="R317" s="5"/>
      <c r="S317" s="5"/>
      <c r="T317" s="172"/>
      <c r="U317" s="21"/>
    </row>
    <row r="318" spans="1:21" x14ac:dyDescent="0.3">
      <c r="A318" s="2"/>
      <c r="B318" s="2"/>
      <c r="C318" s="2"/>
      <c r="D318" s="108"/>
      <c r="E318" s="122"/>
      <c r="F318" s="53"/>
      <c r="G318" s="126"/>
      <c r="H318" s="55"/>
      <c r="I318" s="43"/>
      <c r="J318" s="58"/>
      <c r="K318" s="133"/>
      <c r="L318" s="134"/>
      <c r="M318" s="69"/>
      <c r="N318" s="7"/>
      <c r="O318" s="148"/>
      <c r="P318" s="32"/>
      <c r="Q318" s="5"/>
      <c r="R318" s="5"/>
      <c r="S318" s="5"/>
      <c r="T318" s="177"/>
      <c r="U318" s="21"/>
    </row>
    <row r="319" spans="1:21" x14ac:dyDescent="0.3">
      <c r="A319" s="2"/>
      <c r="B319" s="2"/>
      <c r="C319" s="2"/>
      <c r="D319" s="108"/>
      <c r="E319" s="122"/>
      <c r="F319" s="53"/>
      <c r="G319" s="126"/>
      <c r="H319" s="55"/>
      <c r="I319" s="43"/>
      <c r="J319" s="58"/>
      <c r="K319" s="140"/>
      <c r="L319" s="141"/>
      <c r="M319" s="91"/>
      <c r="N319" s="7"/>
      <c r="O319" s="148"/>
      <c r="P319" s="150"/>
      <c r="Q319" s="5"/>
      <c r="R319" s="5"/>
      <c r="S319" s="5"/>
      <c r="T319" s="177"/>
      <c r="U319" s="21"/>
    </row>
    <row r="320" spans="1:21" x14ac:dyDescent="0.3">
      <c r="A320" s="2"/>
      <c r="B320" s="2"/>
      <c r="C320" s="2"/>
      <c r="D320" s="108"/>
      <c r="E320" s="122"/>
      <c r="F320" s="53"/>
    </row>
  </sheetData>
  <mergeCells count="7">
    <mergeCell ref="Q25:S25"/>
    <mergeCell ref="Q1:S1"/>
    <mergeCell ref="A1:D1"/>
    <mergeCell ref="E1:H1"/>
    <mergeCell ref="K1:L1"/>
    <mergeCell ref="N1:O1"/>
    <mergeCell ref="P1:P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39997558519241921"/>
  </sheetPr>
  <dimension ref="A1:AE64"/>
  <sheetViews>
    <sheetView topLeftCell="A4" workbookViewId="0">
      <selection activeCell="I17" sqref="I17"/>
    </sheetView>
  </sheetViews>
  <sheetFormatPr defaultRowHeight="14.4" x14ac:dyDescent="0.3"/>
  <cols>
    <col min="1" max="1" width="10.6640625" style="89" customWidth="1"/>
    <col min="2" max="2" width="8.44140625" style="84" customWidth="1"/>
    <col min="3" max="3" width="19.6640625" customWidth="1"/>
    <col min="4" max="4" width="19.109375" style="63" customWidth="1"/>
    <col min="5" max="5" width="9.109375" style="84"/>
    <col min="7" max="8" width="9.109375" style="89"/>
    <col min="9" max="9" width="22.33203125" customWidth="1"/>
    <col min="10" max="10" width="9.109375" customWidth="1"/>
  </cols>
  <sheetData>
    <row r="1" spans="1:31" ht="18.75" x14ac:dyDescent="0.3">
      <c r="A1" s="92"/>
      <c r="B1" s="19"/>
      <c r="C1" s="19"/>
      <c r="D1" s="62" t="s">
        <v>56</v>
      </c>
      <c r="E1" s="19"/>
      <c r="F1" s="48"/>
      <c r="G1" s="35"/>
      <c r="H1" s="35"/>
      <c r="I1" s="36"/>
      <c r="J1" s="35"/>
    </row>
    <row r="2" spans="1:31" ht="15" x14ac:dyDescent="0.25">
      <c r="A2" s="101" t="s">
        <v>27</v>
      </c>
      <c r="B2" s="101"/>
      <c r="C2" s="103"/>
      <c r="D2" s="100"/>
      <c r="E2" s="103"/>
      <c r="F2" s="16"/>
      <c r="G2" s="15" t="s">
        <v>28</v>
      </c>
      <c r="H2" s="15"/>
      <c r="I2" s="33"/>
      <c r="J2" s="34"/>
    </row>
    <row r="3" spans="1:31" s="153" customFormat="1" ht="15" x14ac:dyDescent="0.25">
      <c r="A3" s="155" t="s">
        <v>29</v>
      </c>
      <c r="B3" s="155" t="s">
        <v>0</v>
      </c>
      <c r="C3" s="151" t="s">
        <v>30</v>
      </c>
      <c r="D3" s="156" t="s">
        <v>31</v>
      </c>
      <c r="E3" s="157" t="s">
        <v>32</v>
      </c>
      <c r="G3" s="102" t="s">
        <v>29</v>
      </c>
      <c r="H3" s="102" t="s">
        <v>0</v>
      </c>
      <c r="I3" s="99" t="s">
        <v>33</v>
      </c>
      <c r="J3" s="95" t="s">
        <v>32</v>
      </c>
    </row>
    <row r="4" spans="1:31" ht="15" x14ac:dyDescent="0.25">
      <c r="A4" s="18">
        <v>9267</v>
      </c>
      <c r="B4" s="18" t="s">
        <v>26</v>
      </c>
      <c r="C4" s="88" t="s">
        <v>69</v>
      </c>
      <c r="D4" s="20">
        <v>38930</v>
      </c>
      <c r="E4" s="93">
        <v>0.68781695883600003</v>
      </c>
      <c r="F4" s="98"/>
      <c r="G4" s="94">
        <v>10432</v>
      </c>
      <c r="H4" s="158" t="s">
        <v>26</v>
      </c>
      <c r="I4" s="154" t="s">
        <v>100</v>
      </c>
      <c r="J4" s="90">
        <v>4.4000000000000004</v>
      </c>
      <c r="K4" s="10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</row>
    <row r="5" spans="1:31" ht="15" x14ac:dyDescent="0.25">
      <c r="A5" s="18">
        <v>9267</v>
      </c>
      <c r="B5" s="18" t="s">
        <v>26</v>
      </c>
      <c r="C5" s="88" t="s">
        <v>70</v>
      </c>
      <c r="D5" s="20">
        <v>38930</v>
      </c>
      <c r="E5" s="93">
        <v>1.1066358947599999</v>
      </c>
      <c r="F5" s="98"/>
      <c r="G5" s="94">
        <v>10433</v>
      </c>
      <c r="H5" s="158" t="s">
        <v>26</v>
      </c>
      <c r="I5" s="154" t="s">
        <v>98</v>
      </c>
      <c r="J5" s="21">
        <v>7.1</v>
      </c>
      <c r="K5" s="10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</row>
    <row r="6" spans="1:31" ht="15" x14ac:dyDescent="0.25">
      <c r="A6" s="18">
        <v>9267</v>
      </c>
      <c r="B6" s="18" t="s">
        <v>26</v>
      </c>
      <c r="C6" s="88" t="s">
        <v>71</v>
      </c>
      <c r="D6" s="20">
        <v>38869</v>
      </c>
      <c r="E6" s="93">
        <v>1.9403852856099999</v>
      </c>
      <c r="F6" s="98"/>
      <c r="G6" s="94">
        <v>10433</v>
      </c>
      <c r="H6" s="158" t="s">
        <v>26</v>
      </c>
      <c r="I6" s="154" t="s">
        <v>99</v>
      </c>
      <c r="J6" s="21">
        <v>1.1000000000000001</v>
      </c>
      <c r="K6" s="10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</row>
    <row r="7" spans="1:31" s="159" customFormat="1" ht="15" x14ac:dyDescent="0.25">
      <c r="A7" s="18"/>
      <c r="B7" s="18"/>
      <c r="C7" s="88"/>
      <c r="D7" s="20"/>
      <c r="E7" s="90">
        <f>SUM(E4:E6)</f>
        <v>3.7348381392059995</v>
      </c>
      <c r="F7" s="98"/>
      <c r="G7" s="94"/>
      <c r="H7" s="158"/>
      <c r="I7" s="154"/>
      <c r="J7" s="90">
        <f>SUM(J5:J6)</f>
        <v>8.1999999999999993</v>
      </c>
      <c r="K7" s="10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</row>
    <row r="8" spans="1:31" s="68" customFormat="1" ht="15" x14ac:dyDescent="0.25">
      <c r="A8" s="18">
        <v>10429</v>
      </c>
      <c r="B8" s="18" t="s">
        <v>26</v>
      </c>
      <c r="C8" s="88" t="s">
        <v>72</v>
      </c>
      <c r="D8" s="20">
        <v>38169</v>
      </c>
      <c r="E8" s="93">
        <v>0.1313258196</v>
      </c>
      <c r="F8" s="98"/>
      <c r="K8" s="10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</row>
    <row r="9" spans="1:31" ht="15" x14ac:dyDescent="0.25">
      <c r="A9" s="18">
        <v>10429</v>
      </c>
      <c r="B9" s="18" t="s">
        <v>26</v>
      </c>
      <c r="C9" s="88" t="s">
        <v>73</v>
      </c>
      <c r="D9" s="20">
        <v>37803</v>
      </c>
      <c r="E9" s="93">
        <v>4.7428735813999996</v>
      </c>
      <c r="F9" s="98"/>
      <c r="K9" s="10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</row>
    <row r="10" spans="1:31" s="159" customFormat="1" ht="15" x14ac:dyDescent="0.25">
      <c r="A10" s="18"/>
      <c r="B10" s="18"/>
      <c r="C10" s="88"/>
      <c r="D10" s="20"/>
      <c r="E10" s="90">
        <f>SUM(E8:E9)</f>
        <v>4.8741994009999994</v>
      </c>
      <c r="F10" s="98"/>
      <c r="K10" s="10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</row>
    <row r="11" spans="1:31" ht="15" x14ac:dyDescent="0.25">
      <c r="A11" s="18">
        <v>10432</v>
      </c>
      <c r="B11" s="18" t="s">
        <v>26</v>
      </c>
      <c r="C11" s="88" t="s">
        <v>74</v>
      </c>
      <c r="D11" s="20">
        <v>39447</v>
      </c>
      <c r="E11" s="93">
        <v>0.190259293203</v>
      </c>
      <c r="F11" s="98"/>
      <c r="G11" s="109"/>
      <c r="H11" s="26"/>
      <c r="I11" s="98"/>
      <c r="J11" s="110"/>
      <c r="K11" s="10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</row>
    <row r="12" spans="1:31" ht="15" x14ac:dyDescent="0.25">
      <c r="A12" s="18">
        <v>10432</v>
      </c>
      <c r="B12" s="18" t="s">
        <v>26</v>
      </c>
      <c r="C12" s="88" t="s">
        <v>75</v>
      </c>
      <c r="D12" s="20">
        <v>39448</v>
      </c>
      <c r="E12" s="93">
        <v>0.95261655757100006</v>
      </c>
      <c r="F12" s="98"/>
      <c r="G12" s="109"/>
      <c r="H12" s="26"/>
      <c r="I12" s="98"/>
      <c r="J12" s="110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</row>
    <row r="13" spans="1:31" s="159" customFormat="1" ht="15" x14ac:dyDescent="0.25">
      <c r="A13" s="18"/>
      <c r="B13" s="18"/>
      <c r="C13" s="88"/>
      <c r="D13" s="20"/>
      <c r="E13" s="90">
        <f>SUM(E11:E12)</f>
        <v>1.142875850774</v>
      </c>
      <c r="F13" s="98"/>
      <c r="G13" s="109"/>
      <c r="H13" s="26"/>
      <c r="I13" s="98"/>
      <c r="J13" s="110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</row>
    <row r="14" spans="1:31" ht="15" x14ac:dyDescent="0.25">
      <c r="A14" s="18">
        <v>10433</v>
      </c>
      <c r="B14" s="18" t="s">
        <v>26</v>
      </c>
      <c r="C14" s="88" t="s">
        <v>75</v>
      </c>
      <c r="D14" s="20">
        <v>39448</v>
      </c>
      <c r="E14" s="90">
        <v>0.31630351759300002</v>
      </c>
      <c r="F14" s="98"/>
      <c r="G14" s="109"/>
      <c r="H14" s="26"/>
      <c r="I14" s="98"/>
      <c r="J14" s="110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</row>
    <row r="15" spans="1:31" ht="15" x14ac:dyDescent="0.25">
      <c r="A15" s="18">
        <v>10435</v>
      </c>
      <c r="B15" s="18" t="s">
        <v>26</v>
      </c>
      <c r="C15" s="88" t="s">
        <v>76</v>
      </c>
      <c r="D15" s="20">
        <v>30651</v>
      </c>
      <c r="E15" s="90">
        <v>2.0838432193299998</v>
      </c>
      <c r="F15" s="98"/>
      <c r="G15" s="109"/>
      <c r="H15" s="26"/>
      <c r="I15" s="109"/>
      <c r="J15" s="110"/>
      <c r="K15" s="10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</row>
    <row r="16" spans="1:31" s="68" customFormat="1" ht="15" x14ac:dyDescent="0.25">
      <c r="A16" s="18">
        <v>10439</v>
      </c>
      <c r="B16" s="18" t="s">
        <v>26</v>
      </c>
      <c r="C16" s="88" t="s">
        <v>77</v>
      </c>
      <c r="D16" s="20">
        <v>35612</v>
      </c>
      <c r="E16" s="90">
        <v>0.14081277692999999</v>
      </c>
      <c r="F16" s="98"/>
      <c r="G16" s="109"/>
      <c r="H16" s="26"/>
      <c r="I16" s="109"/>
      <c r="J16" s="110"/>
      <c r="K16" s="10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</row>
    <row r="17" spans="1:31" ht="15" x14ac:dyDescent="0.25">
      <c r="A17" s="18">
        <v>11172</v>
      </c>
      <c r="B17" s="18" t="s">
        <v>26</v>
      </c>
      <c r="C17" s="88" t="s">
        <v>62</v>
      </c>
      <c r="D17" s="20">
        <v>24838</v>
      </c>
      <c r="E17" s="90">
        <v>2.0457524071000002</v>
      </c>
      <c r="F17" s="98"/>
      <c r="G17" s="109"/>
      <c r="H17" s="26"/>
      <c r="I17" s="109"/>
      <c r="J17" s="110"/>
      <c r="K17" s="10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</row>
    <row r="18" spans="1:31" ht="15" x14ac:dyDescent="0.25">
      <c r="A18" s="18">
        <v>11545</v>
      </c>
      <c r="B18" s="18" t="s">
        <v>2</v>
      </c>
      <c r="C18" s="88" t="s">
        <v>78</v>
      </c>
      <c r="D18" s="20">
        <v>39973</v>
      </c>
      <c r="E18" s="90">
        <v>1.3213776265599999</v>
      </c>
      <c r="F18" s="98"/>
      <c r="G18" s="109"/>
      <c r="H18" s="26"/>
      <c r="I18" s="109"/>
      <c r="J18" s="110"/>
      <c r="K18" s="10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</row>
    <row r="19" spans="1:31" ht="15" x14ac:dyDescent="0.25">
      <c r="A19" s="18">
        <v>11592</v>
      </c>
      <c r="B19" s="18" t="s">
        <v>2</v>
      </c>
      <c r="C19" s="88" t="s">
        <v>79</v>
      </c>
      <c r="D19" s="20">
        <v>36800</v>
      </c>
      <c r="E19" s="93">
        <v>0.13533992993300001</v>
      </c>
      <c r="F19" s="98"/>
      <c r="G19" s="109"/>
      <c r="H19" s="26"/>
      <c r="I19" s="109"/>
      <c r="J19" s="110"/>
      <c r="K19" s="10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</row>
    <row r="20" spans="1:31" s="68" customFormat="1" ht="15" x14ac:dyDescent="0.25">
      <c r="A20" s="18">
        <v>11592</v>
      </c>
      <c r="B20" s="18" t="s">
        <v>2</v>
      </c>
      <c r="C20" s="88" t="s">
        <v>80</v>
      </c>
      <c r="D20" s="20">
        <v>42983</v>
      </c>
      <c r="E20" s="93">
        <v>7.5662375592000002</v>
      </c>
      <c r="F20" s="98"/>
      <c r="G20" s="109"/>
      <c r="H20" s="26"/>
      <c r="I20" s="109"/>
      <c r="J20" s="110"/>
      <c r="K20" s="10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</row>
    <row r="21" spans="1:31" s="159" customFormat="1" ht="15" x14ac:dyDescent="0.25">
      <c r="A21" s="18"/>
      <c r="B21" s="18"/>
      <c r="C21" s="88"/>
      <c r="D21" s="20"/>
      <c r="E21" s="90">
        <f>SUM(E19:E20)</f>
        <v>7.7015774891330002</v>
      </c>
      <c r="F21" s="98"/>
      <c r="G21" s="109"/>
      <c r="H21" s="26"/>
      <c r="I21" s="109"/>
      <c r="J21" s="110"/>
      <c r="K21" s="10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</row>
    <row r="22" spans="1:31" ht="15" x14ac:dyDescent="0.25">
      <c r="A22" s="18">
        <v>11596</v>
      </c>
      <c r="B22" s="18" t="s">
        <v>2</v>
      </c>
      <c r="C22" s="88" t="s">
        <v>81</v>
      </c>
      <c r="D22" s="20">
        <v>39752</v>
      </c>
      <c r="E22" s="90">
        <v>6.4311705766599996</v>
      </c>
      <c r="F22" s="98"/>
      <c r="G22" s="98"/>
      <c r="H22" s="26"/>
      <c r="I22" s="98"/>
      <c r="J22" s="96"/>
      <c r="K22" s="10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</row>
    <row r="23" spans="1:31" ht="15" x14ac:dyDescent="0.25">
      <c r="A23" s="18">
        <v>11599</v>
      </c>
      <c r="B23" s="18" t="s">
        <v>2</v>
      </c>
      <c r="C23" s="88" t="s">
        <v>82</v>
      </c>
      <c r="D23" s="20">
        <v>35612</v>
      </c>
      <c r="E23" s="90">
        <v>1.1495925576499999</v>
      </c>
      <c r="F23" s="98"/>
      <c r="G23" s="98"/>
      <c r="H23" s="26"/>
      <c r="I23" s="98"/>
      <c r="J23" s="107"/>
      <c r="K23" s="10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</row>
    <row r="24" spans="1:31" ht="15" x14ac:dyDescent="0.25">
      <c r="A24" s="18">
        <v>11892</v>
      </c>
      <c r="B24" s="18" t="s">
        <v>2</v>
      </c>
      <c r="C24" s="88" t="s">
        <v>83</v>
      </c>
      <c r="D24" s="20">
        <v>30498</v>
      </c>
      <c r="E24" s="93">
        <v>4.5531921742900003</v>
      </c>
      <c r="F24" s="98"/>
      <c r="G24" s="109"/>
      <c r="H24" s="26"/>
      <c r="I24" s="98"/>
      <c r="J24" s="110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</row>
    <row r="25" spans="1:31" ht="15" x14ac:dyDescent="0.25">
      <c r="A25" s="18">
        <v>11892</v>
      </c>
      <c r="B25" s="18" t="s">
        <v>2</v>
      </c>
      <c r="C25" s="88" t="s">
        <v>55</v>
      </c>
      <c r="D25" s="20">
        <v>28672</v>
      </c>
      <c r="E25" s="93">
        <v>6.8172808595300003</v>
      </c>
      <c r="F25" s="98"/>
      <c r="G25" s="109"/>
      <c r="H25" s="26"/>
      <c r="I25" s="98"/>
      <c r="J25" s="110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</row>
    <row r="26" spans="1:31" s="159" customFormat="1" ht="15" x14ac:dyDescent="0.25">
      <c r="A26" s="18"/>
      <c r="B26" s="18"/>
      <c r="C26" s="88"/>
      <c r="D26" s="20"/>
      <c r="E26" s="90">
        <f>SUM(E24:E25)</f>
        <v>11.370473033820002</v>
      </c>
      <c r="F26" s="98"/>
      <c r="G26" s="109"/>
      <c r="H26" s="26"/>
      <c r="I26" s="98"/>
      <c r="J26" s="110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</row>
    <row r="27" spans="1:31" ht="15" x14ac:dyDescent="0.25">
      <c r="A27" s="18">
        <v>11943</v>
      </c>
      <c r="B27" s="18" t="s">
        <v>2</v>
      </c>
      <c r="C27" s="88" t="s">
        <v>84</v>
      </c>
      <c r="D27" s="20">
        <v>28856</v>
      </c>
      <c r="E27" s="90">
        <v>15.575448112</v>
      </c>
      <c r="F27" s="98"/>
      <c r="G27" s="26"/>
      <c r="H27" s="26"/>
      <c r="I27" s="27"/>
      <c r="J27" s="110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</row>
    <row r="28" spans="1:31" ht="15" x14ac:dyDescent="0.25">
      <c r="A28" s="18">
        <v>11944</v>
      </c>
      <c r="B28" s="18" t="s">
        <v>2</v>
      </c>
      <c r="C28" s="88" t="s">
        <v>85</v>
      </c>
      <c r="D28" s="20">
        <v>39614</v>
      </c>
      <c r="E28" s="93">
        <v>4.9090440479100002</v>
      </c>
      <c r="F28" s="98"/>
      <c r="G28" s="26"/>
      <c r="H28" s="26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</row>
    <row r="29" spans="1:31" s="68" customFormat="1" ht="15" x14ac:dyDescent="0.25">
      <c r="A29" s="18">
        <v>11944</v>
      </c>
      <c r="B29" s="18" t="s">
        <v>2</v>
      </c>
      <c r="C29" s="88" t="s">
        <v>86</v>
      </c>
      <c r="D29" s="20">
        <v>32021</v>
      </c>
      <c r="E29" s="93">
        <v>2.83109005222</v>
      </c>
      <c r="F29" s="98"/>
      <c r="G29" s="26"/>
      <c r="H29" s="26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</row>
    <row r="30" spans="1:31" x14ac:dyDescent="0.3">
      <c r="A30" s="18">
        <v>11944</v>
      </c>
      <c r="B30" s="18" t="s">
        <v>2</v>
      </c>
      <c r="C30" s="88" t="s">
        <v>87</v>
      </c>
      <c r="D30" s="20">
        <v>32021</v>
      </c>
      <c r="E30" s="93">
        <v>5.1742148836900004</v>
      </c>
      <c r="F30" s="98"/>
      <c r="G30" s="26"/>
      <c r="H30" s="26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spans="1:31" x14ac:dyDescent="0.3">
      <c r="A31" s="18">
        <v>11944</v>
      </c>
      <c r="B31" s="18" t="s">
        <v>2</v>
      </c>
      <c r="C31" s="88" t="s">
        <v>88</v>
      </c>
      <c r="D31" s="20">
        <v>36404</v>
      </c>
      <c r="E31" s="93">
        <v>1.4378225981299999</v>
      </c>
      <c r="F31" s="98"/>
      <c r="G31" s="26"/>
      <c r="H31" s="26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</row>
    <row r="32" spans="1:31" x14ac:dyDescent="0.3">
      <c r="A32" s="18">
        <v>11944</v>
      </c>
      <c r="B32" s="18" t="s">
        <v>2</v>
      </c>
      <c r="C32" s="88" t="s">
        <v>89</v>
      </c>
      <c r="D32" s="20">
        <v>32325</v>
      </c>
      <c r="E32" s="93">
        <v>3.4477134522999999</v>
      </c>
      <c r="F32" s="27"/>
      <c r="G32" s="26"/>
      <c r="H32" s="26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</row>
    <row r="33" spans="1:31" x14ac:dyDescent="0.3">
      <c r="A33" s="18">
        <v>11944</v>
      </c>
      <c r="B33" s="18" t="s">
        <v>2</v>
      </c>
      <c r="C33" s="88" t="s">
        <v>90</v>
      </c>
      <c r="D33" s="20">
        <v>39600</v>
      </c>
      <c r="E33" s="93">
        <v>0.11925440135</v>
      </c>
      <c r="F33" s="27"/>
      <c r="G33" s="26"/>
      <c r="H33" s="26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</row>
    <row r="34" spans="1:31" s="159" customFormat="1" x14ac:dyDescent="0.3">
      <c r="A34" s="18"/>
      <c r="B34" s="18"/>
      <c r="C34" s="88"/>
      <c r="D34" s="20"/>
      <c r="E34" s="90">
        <f>SUM(E28:E33)</f>
        <v>17.919139435599998</v>
      </c>
      <c r="F34" s="27"/>
      <c r="G34" s="26"/>
      <c r="H34" s="26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</row>
    <row r="35" spans="1:31" x14ac:dyDescent="0.3">
      <c r="A35" s="18">
        <v>12233</v>
      </c>
      <c r="B35" s="18" t="s">
        <v>2</v>
      </c>
      <c r="C35" s="88" t="s">
        <v>91</v>
      </c>
      <c r="D35" s="20">
        <v>38866</v>
      </c>
      <c r="E35" s="90">
        <v>1.15657745448</v>
      </c>
      <c r="F35" s="27"/>
      <c r="G35" s="26"/>
      <c r="H35" s="26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</row>
    <row r="36" spans="1:31" x14ac:dyDescent="0.3">
      <c r="A36" s="18">
        <v>12252</v>
      </c>
      <c r="B36" s="18" t="s">
        <v>2</v>
      </c>
      <c r="C36" s="88" t="s">
        <v>92</v>
      </c>
      <c r="D36" s="20">
        <v>34731</v>
      </c>
      <c r="E36" s="93">
        <v>3.0999449886099999</v>
      </c>
      <c r="F36" s="27"/>
      <c r="G36" s="26"/>
      <c r="H36" s="26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</row>
    <row r="37" spans="1:31" x14ac:dyDescent="0.3">
      <c r="A37" s="18">
        <v>12252</v>
      </c>
      <c r="B37" s="18" t="s">
        <v>2</v>
      </c>
      <c r="C37" s="88" t="s">
        <v>93</v>
      </c>
      <c r="D37" s="20">
        <v>26299</v>
      </c>
      <c r="E37" s="93">
        <v>22.029580796000001</v>
      </c>
      <c r="F37" s="27"/>
      <c r="G37" s="26"/>
      <c r="H37" s="26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spans="1:31" s="159" customFormat="1" x14ac:dyDescent="0.3">
      <c r="A38" s="18"/>
      <c r="B38" s="18"/>
      <c r="C38" s="88"/>
      <c r="D38" s="20"/>
      <c r="E38" s="90">
        <f>SUM(E36:E37)</f>
        <v>25.129525784610003</v>
      </c>
      <c r="F38" s="27"/>
      <c r="G38" s="26"/>
      <c r="H38" s="26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spans="1:31" s="83" customFormat="1" x14ac:dyDescent="0.3">
      <c r="A39" s="18">
        <v>12734</v>
      </c>
      <c r="B39" s="18" t="s">
        <v>2</v>
      </c>
      <c r="C39" s="88" t="s">
        <v>94</v>
      </c>
      <c r="D39" s="20">
        <v>29587</v>
      </c>
      <c r="E39" s="93">
        <v>1.1687267648699999</v>
      </c>
      <c r="F39" s="27"/>
      <c r="G39" s="26"/>
      <c r="H39" s="26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</row>
    <row r="40" spans="1:31" x14ac:dyDescent="0.3">
      <c r="A40" s="18">
        <v>12734</v>
      </c>
      <c r="B40" s="18" t="s">
        <v>2</v>
      </c>
      <c r="C40" s="88" t="s">
        <v>95</v>
      </c>
      <c r="D40" s="20">
        <v>41001</v>
      </c>
      <c r="E40" s="93">
        <v>0.77401907499599998</v>
      </c>
      <c r="F40" s="27"/>
      <c r="G40" s="26"/>
      <c r="H40" s="26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</row>
    <row r="41" spans="1:31" s="159" customFormat="1" x14ac:dyDescent="0.3">
      <c r="A41" s="18"/>
      <c r="B41" s="18"/>
      <c r="C41" s="88"/>
      <c r="D41" s="20"/>
      <c r="E41" s="90">
        <f>SUM(E39:E40)</f>
        <v>1.9427458398659998</v>
      </c>
      <c r="F41" s="27"/>
      <c r="G41" s="26"/>
      <c r="H41" s="26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</row>
    <row r="42" spans="1:31" x14ac:dyDescent="0.3">
      <c r="A42" s="18">
        <v>14226</v>
      </c>
      <c r="B42" s="18" t="s">
        <v>39</v>
      </c>
      <c r="C42" s="88" t="s">
        <v>96</v>
      </c>
      <c r="D42" s="20">
        <v>31291</v>
      </c>
      <c r="E42" s="90">
        <v>1.4592953987999999</v>
      </c>
      <c r="F42" s="27"/>
      <c r="G42" s="26"/>
      <c r="H42" s="26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</row>
    <row r="43" spans="1:31" x14ac:dyDescent="0.3">
      <c r="A43" s="18">
        <v>20884</v>
      </c>
      <c r="B43" s="18" t="s">
        <v>48</v>
      </c>
      <c r="C43" s="88" t="s">
        <v>97</v>
      </c>
      <c r="D43" s="20">
        <v>41373</v>
      </c>
      <c r="E43" s="90">
        <v>1.8516726376999999</v>
      </c>
      <c r="F43" s="27"/>
      <c r="G43" s="26"/>
      <c r="H43" s="26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</row>
    <row r="44" spans="1:31" s="83" customFormat="1" x14ac:dyDescent="0.3">
      <c r="A44" s="109"/>
      <c r="B44" s="26"/>
      <c r="C44" s="111"/>
      <c r="D44" s="98"/>
      <c r="E44" s="110"/>
      <c r="F44" s="27"/>
      <c r="G44" s="26"/>
      <c r="H44" s="26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</row>
    <row r="45" spans="1:31" x14ac:dyDescent="0.3">
      <c r="A45" s="109"/>
      <c r="B45" s="26"/>
      <c r="C45" s="111"/>
      <c r="D45" s="98"/>
      <c r="E45" s="110"/>
      <c r="F45" s="27"/>
      <c r="G45" s="26"/>
      <c r="H45" s="26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</row>
    <row r="46" spans="1:31" x14ac:dyDescent="0.3">
      <c r="A46" s="109"/>
      <c r="B46" s="26"/>
      <c r="C46" s="111"/>
      <c r="D46" s="98"/>
      <c r="E46" s="110"/>
      <c r="F46" s="27"/>
      <c r="G46" s="26"/>
      <c r="H46" s="26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</row>
    <row r="47" spans="1:31" s="83" customFormat="1" x14ac:dyDescent="0.3">
      <c r="A47" s="109"/>
      <c r="B47" s="26"/>
      <c r="C47" s="111"/>
      <c r="D47" s="98"/>
      <c r="E47" s="110"/>
      <c r="F47" s="27"/>
      <c r="G47" s="26"/>
      <c r="H47" s="26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</row>
    <row r="48" spans="1:31" x14ac:dyDescent="0.3">
      <c r="A48" s="109"/>
      <c r="B48" s="26"/>
      <c r="C48" s="111"/>
      <c r="D48" s="98"/>
      <c r="E48" s="110"/>
      <c r="F48" s="27"/>
      <c r="G48" s="26"/>
      <c r="H48" s="26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</row>
    <row r="49" spans="1:31" x14ac:dyDescent="0.3">
      <c r="A49" s="109"/>
      <c r="B49" s="26"/>
      <c r="C49" s="111"/>
      <c r="D49" s="98"/>
      <c r="E49" s="110"/>
      <c r="F49" s="27"/>
      <c r="G49" s="26"/>
      <c r="H49" s="26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</row>
    <row r="50" spans="1:31" x14ac:dyDescent="0.3">
      <c r="A50" s="109"/>
      <c r="B50" s="26"/>
      <c r="C50" s="111"/>
      <c r="D50" s="98"/>
      <c r="E50" s="110"/>
      <c r="F50" s="27"/>
      <c r="G50" s="26"/>
      <c r="H50" s="26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</row>
    <row r="51" spans="1:31" x14ac:dyDescent="0.3">
      <c r="A51" s="109"/>
      <c r="B51" s="26"/>
      <c r="C51" s="111"/>
      <c r="D51" s="98"/>
      <c r="E51" s="110"/>
      <c r="F51" s="27"/>
      <c r="G51" s="26"/>
      <c r="H51" s="26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</row>
    <row r="52" spans="1:31" x14ac:dyDescent="0.3">
      <c r="A52" s="109"/>
      <c r="B52" s="26"/>
      <c r="C52" s="111"/>
      <c r="D52" s="98"/>
      <c r="E52" s="110"/>
      <c r="F52" s="27"/>
      <c r="G52" s="26"/>
      <c r="H52" s="26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</row>
    <row r="53" spans="1:31" s="83" customFormat="1" x14ac:dyDescent="0.3">
      <c r="A53" s="109"/>
      <c r="B53" s="26"/>
      <c r="C53" s="111"/>
      <c r="D53" s="98"/>
      <c r="E53" s="110"/>
      <c r="F53" s="27"/>
      <c r="G53" s="26"/>
      <c r="H53" s="26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</row>
    <row r="54" spans="1:31" x14ac:dyDescent="0.3">
      <c r="A54" s="109"/>
      <c r="B54" s="26"/>
      <c r="C54" s="111"/>
      <c r="D54" s="98"/>
      <c r="E54" s="110"/>
      <c r="F54" s="27"/>
      <c r="G54" s="26"/>
      <c r="H54" s="26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</row>
    <row r="55" spans="1:31" x14ac:dyDescent="0.3">
      <c r="A55" s="109"/>
      <c r="B55" s="26"/>
      <c r="C55" s="111"/>
      <c r="D55" s="98"/>
      <c r="E55" s="110"/>
      <c r="F55" s="27"/>
      <c r="G55" s="26"/>
      <c r="H55" s="26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</row>
    <row r="56" spans="1:31" x14ac:dyDescent="0.3">
      <c r="A56" s="109"/>
      <c r="B56" s="26"/>
      <c r="C56" s="111"/>
      <c r="D56" s="98"/>
      <c r="E56" s="110"/>
      <c r="F56" s="27"/>
      <c r="G56" s="26"/>
      <c r="H56" s="26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</row>
    <row r="57" spans="1:31" x14ac:dyDescent="0.3">
      <c r="A57" s="109"/>
      <c r="B57" s="26"/>
      <c r="C57" s="111"/>
      <c r="D57" s="98"/>
      <c r="E57" s="110"/>
      <c r="F57" s="27"/>
      <c r="G57" s="26"/>
      <c r="H57" s="26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</row>
    <row r="58" spans="1:31" x14ac:dyDescent="0.3">
      <c r="A58" s="109"/>
      <c r="B58" s="26"/>
      <c r="C58" s="111"/>
      <c r="D58" s="98"/>
      <c r="E58" s="110"/>
      <c r="F58" s="27"/>
      <c r="G58" s="26"/>
      <c r="H58" s="26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</row>
    <row r="59" spans="1:31" x14ac:dyDescent="0.3">
      <c r="A59" s="109"/>
      <c r="B59" s="26"/>
      <c r="C59" s="111"/>
      <c r="D59" s="98"/>
      <c r="E59" s="110"/>
      <c r="F59" s="27"/>
      <c r="G59" s="26"/>
      <c r="H59" s="26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</row>
    <row r="60" spans="1:31" s="83" customFormat="1" x14ac:dyDescent="0.3">
      <c r="A60" s="109"/>
      <c r="B60" s="26"/>
      <c r="C60" s="111"/>
      <c r="D60" s="98"/>
      <c r="E60" s="110"/>
      <c r="F60" s="27"/>
      <c r="G60" s="26"/>
      <c r="H60" s="26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</row>
    <row r="61" spans="1:31" s="83" customFormat="1" x14ac:dyDescent="0.3">
      <c r="A61" s="145">
        <v>21793</v>
      </c>
      <c r="B61" s="24" t="s">
        <v>26</v>
      </c>
      <c r="C61" s="97">
        <v>32509</v>
      </c>
      <c r="D61" s="106" t="s">
        <v>46</v>
      </c>
      <c r="E61" s="17">
        <v>14.8351919845</v>
      </c>
      <c r="G61" s="89"/>
      <c r="H61" s="89"/>
    </row>
    <row r="62" spans="1:31" s="83" customFormat="1" x14ac:dyDescent="0.3">
      <c r="A62" s="18">
        <v>21793</v>
      </c>
      <c r="B62" s="86" t="s">
        <v>26</v>
      </c>
      <c r="C62" s="20">
        <v>32325</v>
      </c>
      <c r="D62" s="88" t="s">
        <v>47</v>
      </c>
      <c r="E62" s="87">
        <v>2.09891155531</v>
      </c>
      <c r="G62" s="89"/>
      <c r="H62" s="89"/>
    </row>
    <row r="63" spans="1:31" x14ac:dyDescent="0.3">
      <c r="A63" s="24"/>
      <c r="B63" s="24"/>
      <c r="C63" s="85"/>
      <c r="D63" s="76"/>
      <c r="E63" s="66">
        <f>SUM(E61:E62)</f>
        <v>16.93410353981</v>
      </c>
    </row>
    <row r="64" spans="1:31" x14ac:dyDescent="0.3">
      <c r="A64" s="75"/>
      <c r="B64" s="75"/>
      <c r="C64" s="77"/>
      <c r="D64" s="64"/>
      <c r="E64" s="70" t="e">
        <f>#REF!+#REF!+#REF!+#REF!+E44+E47+E48+E49+E50+E53+E54+E55+E56+E57+E60+E63</f>
        <v>#REF!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0.39997558519241921"/>
  </sheetPr>
  <dimension ref="A1:IH371"/>
  <sheetViews>
    <sheetView workbookViewId="0">
      <selection activeCell="A14" sqref="A14:XFD14"/>
    </sheetView>
  </sheetViews>
  <sheetFormatPr defaultRowHeight="14.4" x14ac:dyDescent="0.3"/>
  <cols>
    <col min="1" max="3" width="9.109375" style="23" customWidth="1"/>
    <col min="4" max="4" width="8.88671875" style="23"/>
    <col min="5" max="5" width="23" style="125" customWidth="1"/>
    <col min="6" max="6" width="9.109375" style="57" customWidth="1"/>
    <col min="7" max="7" width="14.109375" style="125" customWidth="1"/>
    <col min="8" max="8" width="9.109375" style="57" customWidth="1"/>
    <col min="9" max="9" width="9.109375" style="163" customWidth="1"/>
    <col min="10" max="10" width="9.109375" style="61" customWidth="1"/>
    <col min="11" max="11" width="23.109375" style="116" customWidth="1"/>
    <col min="12" max="12" width="9.109375" style="11" customWidth="1"/>
    <col min="13" max="13" width="9.109375" style="80" customWidth="1"/>
    <col min="14" max="14" width="9.109375" style="14" customWidth="1"/>
    <col min="15" max="15" width="12.109375" style="169" customWidth="1"/>
    <col min="16" max="16" width="9.109375" style="149" customWidth="1"/>
    <col min="17" max="19" width="9.109375" style="6" customWidth="1"/>
    <col min="20" max="20" width="9.109375" style="180" customWidth="1"/>
    <col min="21" max="21" width="9.109375" style="25" customWidth="1"/>
    <col min="22" max="16384" width="8.88671875" style="169"/>
  </cols>
  <sheetData>
    <row r="1" spans="1:23" ht="40.799999999999997" x14ac:dyDescent="0.3">
      <c r="A1" s="238" t="s">
        <v>108</v>
      </c>
      <c r="B1" s="238"/>
      <c r="C1" s="238"/>
      <c r="D1" s="238"/>
      <c r="E1" s="239" t="s">
        <v>34</v>
      </c>
      <c r="F1" s="239"/>
      <c r="G1" s="239"/>
      <c r="H1" s="239"/>
      <c r="I1" s="44" t="s">
        <v>43</v>
      </c>
      <c r="J1" s="45" t="s">
        <v>42</v>
      </c>
      <c r="K1" s="240" t="s">
        <v>35</v>
      </c>
      <c r="L1" s="240"/>
      <c r="M1" s="81" t="s">
        <v>36</v>
      </c>
      <c r="N1" s="241" t="s">
        <v>37</v>
      </c>
      <c r="O1" s="241"/>
      <c r="P1" s="242" t="s">
        <v>38</v>
      </c>
      <c r="Q1" s="236" t="s">
        <v>101</v>
      </c>
      <c r="R1" s="237"/>
      <c r="S1" s="237"/>
      <c r="T1" s="170" t="s">
        <v>105</v>
      </c>
      <c r="U1" s="117"/>
      <c r="V1" s="192" t="s">
        <v>111</v>
      </c>
    </row>
    <row r="2" spans="1:23" ht="28.8" x14ac:dyDescent="0.3">
      <c r="A2" s="4" t="s">
        <v>7</v>
      </c>
      <c r="B2" s="3" t="s">
        <v>0</v>
      </c>
      <c r="C2" s="3" t="s">
        <v>1</v>
      </c>
      <c r="D2" s="9" t="s">
        <v>8</v>
      </c>
      <c r="E2" s="51" t="s">
        <v>110</v>
      </c>
      <c r="F2" s="52" t="s">
        <v>10</v>
      </c>
      <c r="G2" s="121" t="s">
        <v>12</v>
      </c>
      <c r="H2" s="52" t="s">
        <v>24</v>
      </c>
      <c r="I2" s="42" t="s">
        <v>41</v>
      </c>
      <c r="J2" s="41" t="s">
        <v>44</v>
      </c>
      <c r="K2" s="147" t="s">
        <v>9</v>
      </c>
      <c r="L2" s="10" t="s">
        <v>13</v>
      </c>
      <c r="M2" s="79" t="s">
        <v>14</v>
      </c>
      <c r="N2" s="31" t="s">
        <v>15</v>
      </c>
      <c r="O2" s="144" t="s">
        <v>16</v>
      </c>
      <c r="P2" s="242"/>
      <c r="Q2" s="8" t="s">
        <v>102</v>
      </c>
      <c r="R2" s="8" t="s">
        <v>103</v>
      </c>
      <c r="S2" s="8" t="s">
        <v>104</v>
      </c>
      <c r="T2" s="171" t="s">
        <v>106</v>
      </c>
      <c r="U2" s="40" t="s">
        <v>107</v>
      </c>
    </row>
    <row r="3" spans="1:23" x14ac:dyDescent="0.3">
      <c r="A3" s="194">
        <v>8153</v>
      </c>
      <c r="B3" s="194" t="s">
        <v>26</v>
      </c>
      <c r="C3" s="194" t="s">
        <v>3</v>
      </c>
      <c r="D3" s="181">
        <v>10.959555999999999</v>
      </c>
      <c r="E3" s="122"/>
      <c r="F3" s="190"/>
      <c r="G3" s="122"/>
      <c r="H3" s="119"/>
      <c r="I3" s="105">
        <v>0</v>
      </c>
      <c r="J3" s="47">
        <v>0</v>
      </c>
      <c r="K3" s="221"/>
      <c r="L3" s="136"/>
      <c r="M3" s="82">
        <v>10.95956</v>
      </c>
      <c r="N3" s="228">
        <f>D3-O3</f>
        <v>-4.0000000005591119E-6</v>
      </c>
      <c r="O3" s="148">
        <v>10.95956</v>
      </c>
      <c r="P3" s="229">
        <v>0</v>
      </c>
      <c r="Q3" s="195">
        <v>10.95956</v>
      </c>
      <c r="R3" s="5">
        <v>0</v>
      </c>
      <c r="S3" s="5">
        <v>0</v>
      </c>
      <c r="T3" s="172">
        <v>0</v>
      </c>
      <c r="U3" s="168">
        <f>D3-(Q3+R3+S3+T3)</f>
        <v>-4.0000000005591119E-6</v>
      </c>
    </row>
    <row r="4" spans="1:23" x14ac:dyDescent="0.3">
      <c r="A4" s="194">
        <v>8169</v>
      </c>
      <c r="B4" s="194" t="s">
        <v>26</v>
      </c>
      <c r="C4" s="194" t="s">
        <v>3</v>
      </c>
      <c r="D4" s="181">
        <v>24.673852</v>
      </c>
      <c r="E4" s="122" t="s">
        <v>58</v>
      </c>
      <c r="F4" s="190">
        <v>24.673852</v>
      </c>
      <c r="G4" s="123"/>
      <c r="H4" s="54"/>
      <c r="I4" s="105">
        <v>0</v>
      </c>
      <c r="J4" s="47">
        <v>0</v>
      </c>
      <c r="K4" s="221"/>
      <c r="L4" s="136"/>
      <c r="M4" s="82"/>
      <c r="N4" s="228">
        <f t="shared" ref="N4:N43" si="0">D4-O4</f>
        <v>2.5726119999999995</v>
      </c>
      <c r="O4" s="148">
        <v>22.101240000000001</v>
      </c>
      <c r="P4" s="229">
        <v>0</v>
      </c>
      <c r="Q4" s="5">
        <v>0</v>
      </c>
      <c r="R4" s="5">
        <v>0</v>
      </c>
      <c r="S4" s="5">
        <v>0</v>
      </c>
      <c r="T4" s="172">
        <v>0</v>
      </c>
      <c r="U4" s="168">
        <f t="shared" ref="U4:U43" si="1">D4-(Q4+R4+S4+T4)</f>
        <v>24.673852</v>
      </c>
    </row>
    <row r="5" spans="1:23" x14ac:dyDescent="0.3">
      <c r="A5" s="194">
        <v>8171</v>
      </c>
      <c r="B5" s="194" t="s">
        <v>26</v>
      </c>
      <c r="C5" s="194" t="s">
        <v>3</v>
      </c>
      <c r="D5" s="181">
        <v>13.316557</v>
      </c>
      <c r="E5" s="122" t="s">
        <v>59</v>
      </c>
      <c r="F5" s="190">
        <v>13.316557</v>
      </c>
      <c r="G5" s="123"/>
      <c r="H5" s="54"/>
      <c r="I5" s="105">
        <v>1.0089319999999999</v>
      </c>
      <c r="J5" s="47">
        <v>0.55124799999999996</v>
      </c>
      <c r="K5" s="221"/>
      <c r="L5" s="136"/>
      <c r="M5" s="82"/>
      <c r="N5" s="228">
        <f t="shared" si="0"/>
        <v>13.316557</v>
      </c>
      <c r="O5" s="148">
        <v>0</v>
      </c>
      <c r="P5" s="229">
        <v>0</v>
      </c>
      <c r="Q5" s="195">
        <v>0.15088399999999999</v>
      </c>
      <c r="R5" s="195">
        <v>13.08521</v>
      </c>
      <c r="S5" s="195">
        <v>8.0464999999999995E-2</v>
      </c>
      <c r="T5" s="172">
        <v>0</v>
      </c>
      <c r="U5" s="168">
        <f t="shared" si="1"/>
        <v>-2.0000000002795559E-6</v>
      </c>
      <c r="W5" s="169" t="s">
        <v>68</v>
      </c>
    </row>
    <row r="6" spans="1:23" x14ac:dyDescent="0.3">
      <c r="A6" s="194">
        <v>8173</v>
      </c>
      <c r="B6" s="194" t="s">
        <v>26</v>
      </c>
      <c r="C6" s="194" t="s">
        <v>3</v>
      </c>
      <c r="D6" s="181">
        <v>65.982158999999996</v>
      </c>
      <c r="E6" s="122" t="s">
        <v>59</v>
      </c>
      <c r="F6" s="190">
        <v>65.982158999999996</v>
      </c>
      <c r="G6" s="126"/>
      <c r="H6" s="55"/>
      <c r="I6" s="105">
        <v>0.72152400000000005</v>
      </c>
      <c r="J6" s="47">
        <v>34.677993000000001</v>
      </c>
      <c r="K6" s="221"/>
      <c r="L6" s="136"/>
      <c r="M6" s="82"/>
      <c r="N6" s="228">
        <f t="shared" si="0"/>
        <v>65.982158999999996</v>
      </c>
      <c r="O6" s="148">
        <v>0</v>
      </c>
      <c r="P6" s="229">
        <v>0</v>
      </c>
      <c r="Q6" s="195">
        <v>4.8445739999999997</v>
      </c>
      <c r="R6" s="195">
        <v>53.837879999999998</v>
      </c>
      <c r="S6" s="195">
        <v>7.2997110000000003</v>
      </c>
      <c r="T6" s="172">
        <v>0</v>
      </c>
      <c r="U6" s="168">
        <f t="shared" si="1"/>
        <v>-5.999999999062311E-6</v>
      </c>
    </row>
    <row r="7" spans="1:23" x14ac:dyDescent="0.3">
      <c r="A7" s="194">
        <v>8180</v>
      </c>
      <c r="B7" s="194" t="s">
        <v>26</v>
      </c>
      <c r="C7" s="194" t="s">
        <v>3</v>
      </c>
      <c r="D7" s="181">
        <v>12.688243999999999</v>
      </c>
      <c r="E7" s="122"/>
      <c r="F7" s="190"/>
      <c r="G7" s="126"/>
      <c r="H7" s="55"/>
      <c r="I7" s="105">
        <v>0</v>
      </c>
      <c r="J7" s="47">
        <v>0</v>
      </c>
      <c r="K7" s="221" t="s">
        <v>67</v>
      </c>
      <c r="L7" s="136">
        <v>12.68824</v>
      </c>
      <c r="M7" s="82"/>
      <c r="N7" s="228">
        <f t="shared" si="0"/>
        <v>3.999999998782755E-6</v>
      </c>
      <c r="O7" s="148">
        <v>12.68824</v>
      </c>
      <c r="P7" s="229">
        <v>0</v>
      </c>
      <c r="Q7" s="195">
        <v>0.90882499999999999</v>
      </c>
      <c r="R7" s="195">
        <v>6.4677860000000003</v>
      </c>
      <c r="S7" s="195">
        <v>5.0620510000000003</v>
      </c>
      <c r="T7" s="172">
        <v>0</v>
      </c>
      <c r="U7" s="168">
        <f t="shared" si="1"/>
        <v>0.24958199999999842</v>
      </c>
    </row>
    <row r="8" spans="1:23" x14ac:dyDescent="0.3">
      <c r="A8" s="194">
        <v>8181</v>
      </c>
      <c r="B8" s="194" t="s">
        <v>26</v>
      </c>
      <c r="C8" s="194" t="s">
        <v>3</v>
      </c>
      <c r="D8" s="181">
        <v>5.3968189999999998</v>
      </c>
      <c r="E8" s="122" t="s">
        <v>51</v>
      </c>
      <c r="F8" s="190">
        <v>5.3968189999999998</v>
      </c>
      <c r="G8" s="126"/>
      <c r="H8" s="55"/>
      <c r="I8" s="105">
        <v>0</v>
      </c>
      <c r="J8" s="47">
        <v>0</v>
      </c>
      <c r="K8" s="221"/>
      <c r="L8" s="136"/>
      <c r="M8" s="82"/>
      <c r="N8" s="228">
        <f t="shared" si="0"/>
        <v>5.3968189999999998</v>
      </c>
      <c r="O8" s="148">
        <v>0</v>
      </c>
      <c r="P8" s="229">
        <v>0</v>
      </c>
      <c r="Q8" s="195">
        <v>5.3968189999999998</v>
      </c>
      <c r="R8" s="5">
        <v>0</v>
      </c>
      <c r="S8" s="5">
        <v>0</v>
      </c>
      <c r="T8" s="172">
        <v>0</v>
      </c>
      <c r="U8" s="168">
        <f t="shared" si="1"/>
        <v>0</v>
      </c>
    </row>
    <row r="9" spans="1:23" x14ac:dyDescent="0.3">
      <c r="A9" s="194">
        <v>8182</v>
      </c>
      <c r="B9" s="194" t="s">
        <v>26</v>
      </c>
      <c r="C9" s="194" t="s">
        <v>3</v>
      </c>
      <c r="D9" s="181">
        <v>13.625259</v>
      </c>
      <c r="E9" s="122" t="s">
        <v>51</v>
      </c>
      <c r="F9" s="190">
        <v>13.625259</v>
      </c>
      <c r="G9" s="126"/>
      <c r="H9" s="55"/>
      <c r="I9" s="105">
        <v>0</v>
      </c>
      <c r="J9" s="47">
        <v>0</v>
      </c>
      <c r="K9" s="132"/>
      <c r="L9" s="197"/>
      <c r="M9" s="82"/>
      <c r="N9" s="228">
        <f t="shared" si="0"/>
        <v>5.6154689999999992</v>
      </c>
      <c r="O9" s="148">
        <v>8.0097900000000006</v>
      </c>
      <c r="P9" s="229">
        <v>0</v>
      </c>
      <c r="Q9" s="195">
        <v>13.625260000000001</v>
      </c>
      <c r="R9" s="5">
        <v>0</v>
      </c>
      <c r="S9" s="5">
        <v>0</v>
      </c>
      <c r="T9" s="172">
        <v>0</v>
      </c>
      <c r="U9" s="168">
        <f t="shared" si="1"/>
        <v>-1.0000000010279564E-6</v>
      </c>
    </row>
    <row r="10" spans="1:23" x14ac:dyDescent="0.3">
      <c r="A10" s="194">
        <v>8183</v>
      </c>
      <c r="B10" s="194" t="s">
        <v>26</v>
      </c>
      <c r="C10" s="194" t="s">
        <v>3</v>
      </c>
      <c r="D10" s="181">
        <v>8.0649200000000008</v>
      </c>
      <c r="E10" s="122"/>
      <c r="F10" s="190"/>
      <c r="G10" s="126"/>
      <c r="H10" s="55"/>
      <c r="I10" s="105">
        <v>0</v>
      </c>
      <c r="J10" s="47">
        <v>0</v>
      </c>
      <c r="K10" s="221" t="s">
        <v>67</v>
      </c>
      <c r="L10" s="136">
        <v>7.17835</v>
      </c>
      <c r="M10" s="82">
        <v>0.88656299999999999</v>
      </c>
      <c r="N10" s="228">
        <f t="shared" si="0"/>
        <v>0</v>
      </c>
      <c r="O10" s="148">
        <v>8.0649200000000008</v>
      </c>
      <c r="P10" s="229">
        <v>0</v>
      </c>
      <c r="Q10" s="195">
        <v>1.1901E-2</v>
      </c>
      <c r="R10" s="195">
        <v>5.5185310000000003</v>
      </c>
      <c r="S10" s="195">
        <v>2.5344869999999999</v>
      </c>
      <c r="T10" s="172">
        <v>0</v>
      </c>
      <c r="U10" s="168">
        <f t="shared" si="1"/>
        <v>1.0000000010279564E-6</v>
      </c>
    </row>
    <row r="11" spans="1:23" x14ac:dyDescent="0.3">
      <c r="A11" s="194">
        <v>8187</v>
      </c>
      <c r="B11" s="194" t="s">
        <v>26</v>
      </c>
      <c r="C11" s="194" t="s">
        <v>3</v>
      </c>
      <c r="D11" s="181">
        <v>62.714154999999998</v>
      </c>
      <c r="E11" s="122" t="s">
        <v>50</v>
      </c>
      <c r="F11" s="190">
        <v>2.4566699999999999</v>
      </c>
      <c r="G11" s="123"/>
      <c r="H11" s="54"/>
      <c r="I11" s="105">
        <v>0</v>
      </c>
      <c r="J11" s="47">
        <v>0</v>
      </c>
      <c r="K11" s="132" t="s">
        <v>67</v>
      </c>
      <c r="L11" s="134">
        <v>62.71416</v>
      </c>
      <c r="M11" s="208"/>
      <c r="N11" s="228">
        <f t="shared" si="0"/>
        <v>-5.0000000015870683E-6</v>
      </c>
      <c r="O11" s="148">
        <v>62.71416</v>
      </c>
      <c r="P11" s="229">
        <v>42.163609999999998</v>
      </c>
      <c r="Q11" s="195">
        <v>33.413589999999999</v>
      </c>
      <c r="R11" s="195">
        <v>24.88466</v>
      </c>
      <c r="S11" s="195">
        <v>4.4159100000000002</v>
      </c>
      <c r="T11" s="172">
        <v>0</v>
      </c>
      <c r="U11" s="168">
        <f t="shared" si="1"/>
        <v>-4.9999999944816409E-6</v>
      </c>
    </row>
    <row r="12" spans="1:23" x14ac:dyDescent="0.3">
      <c r="A12" s="194">
        <v>8277</v>
      </c>
      <c r="B12" s="194" t="s">
        <v>26</v>
      </c>
      <c r="C12" s="194" t="s">
        <v>3</v>
      </c>
      <c r="D12" s="181">
        <v>8.9356729999999995</v>
      </c>
      <c r="E12" s="122"/>
      <c r="F12" s="190"/>
      <c r="G12" s="123"/>
      <c r="H12" s="54"/>
      <c r="I12" s="105">
        <v>0.374946</v>
      </c>
      <c r="J12" s="47">
        <v>0</v>
      </c>
      <c r="K12" s="221" t="s">
        <v>54</v>
      </c>
      <c r="L12" s="134">
        <v>6.4790029999999996</v>
      </c>
      <c r="M12" s="208"/>
      <c r="N12" s="228">
        <f t="shared" si="0"/>
        <v>2.4566719999999993</v>
      </c>
      <c r="O12" s="148">
        <v>6.4790010000000002</v>
      </c>
      <c r="P12" s="229">
        <v>6.4692860000000003</v>
      </c>
      <c r="Q12" s="5">
        <v>0</v>
      </c>
      <c r="R12" s="195">
        <v>3.7376320000000001</v>
      </c>
      <c r="S12" s="5">
        <v>0</v>
      </c>
      <c r="T12" s="172">
        <v>0.21555099999999999</v>
      </c>
      <c r="U12" s="168">
        <f t="shared" si="1"/>
        <v>4.9824899999999994</v>
      </c>
    </row>
    <row r="13" spans="1:23" x14ac:dyDescent="0.3">
      <c r="A13" s="194">
        <v>8821</v>
      </c>
      <c r="B13" s="194" t="s">
        <v>26</v>
      </c>
      <c r="C13" s="194" t="s">
        <v>6</v>
      </c>
      <c r="D13" s="181">
        <v>3.7649629999999998</v>
      </c>
      <c r="E13" s="122"/>
      <c r="F13" s="190"/>
      <c r="G13" s="126"/>
      <c r="H13" s="55"/>
      <c r="I13" s="105">
        <v>0</v>
      </c>
      <c r="J13" s="47">
        <v>0</v>
      </c>
      <c r="K13" s="132"/>
      <c r="L13" s="134"/>
      <c r="M13" s="65">
        <v>3.7649629999999998</v>
      </c>
      <c r="N13" s="228">
        <f t="shared" si="0"/>
        <v>0</v>
      </c>
      <c r="O13" s="148">
        <v>3.7649629999999998</v>
      </c>
      <c r="P13" s="229">
        <v>0</v>
      </c>
      <c r="Q13" s="5">
        <v>0</v>
      </c>
      <c r="R13" s="195">
        <v>3.7649629999999998</v>
      </c>
      <c r="S13" s="5">
        <v>0</v>
      </c>
      <c r="T13" s="172">
        <v>0</v>
      </c>
      <c r="U13" s="168">
        <f t="shared" si="1"/>
        <v>0</v>
      </c>
    </row>
    <row r="14" spans="1:23" x14ac:dyDescent="0.3">
      <c r="A14" s="194">
        <v>8822</v>
      </c>
      <c r="B14" s="194" t="s">
        <v>26</v>
      </c>
      <c r="C14" s="194" t="s">
        <v>6</v>
      </c>
      <c r="D14" s="181">
        <v>6.5226090000000001</v>
      </c>
      <c r="E14" s="122"/>
      <c r="F14" s="190"/>
      <c r="G14" s="122"/>
      <c r="H14" s="53"/>
      <c r="I14" s="105">
        <v>0</v>
      </c>
      <c r="J14" s="47">
        <v>0</v>
      </c>
      <c r="K14" s="132"/>
      <c r="L14" s="134"/>
      <c r="M14" s="208">
        <v>6.5226090000000001</v>
      </c>
      <c r="N14" s="228">
        <f t="shared" si="0"/>
        <v>0</v>
      </c>
      <c r="O14" s="148">
        <v>6.5226090000000001</v>
      </c>
      <c r="P14" s="229">
        <v>0</v>
      </c>
      <c r="Q14" s="195">
        <v>0</v>
      </c>
      <c r="R14" s="195">
        <v>6.5226090000000001</v>
      </c>
      <c r="S14" s="5">
        <v>0</v>
      </c>
      <c r="T14" s="172">
        <v>0</v>
      </c>
      <c r="U14" s="168">
        <f t="shared" si="1"/>
        <v>0</v>
      </c>
    </row>
    <row r="15" spans="1:23" x14ac:dyDescent="0.3">
      <c r="A15" s="194">
        <v>8823</v>
      </c>
      <c r="B15" s="194" t="s">
        <v>26</v>
      </c>
      <c r="C15" s="194" t="s">
        <v>6</v>
      </c>
      <c r="D15" s="181">
        <v>7.0160999999999998</v>
      </c>
      <c r="E15" s="122" t="s">
        <v>40</v>
      </c>
      <c r="F15" s="190">
        <v>6.9788259999999998</v>
      </c>
      <c r="G15" s="123"/>
      <c r="H15" s="54"/>
      <c r="I15" s="105">
        <v>8.9149000000000006E-2</v>
      </c>
      <c r="J15" s="47">
        <v>0</v>
      </c>
      <c r="K15" s="132"/>
      <c r="L15" s="134"/>
      <c r="M15" s="208">
        <v>3.7245E-2</v>
      </c>
      <c r="N15" s="228">
        <f t="shared" si="0"/>
        <v>6.978815</v>
      </c>
      <c r="O15" s="148">
        <v>3.7284999999999999E-2</v>
      </c>
      <c r="P15" s="229">
        <v>0</v>
      </c>
      <c r="Q15" s="195">
        <v>6.8896610000000003</v>
      </c>
      <c r="R15" s="195">
        <v>3.7290999999999998E-2</v>
      </c>
      <c r="S15" s="5">
        <v>0</v>
      </c>
      <c r="T15" s="172">
        <v>0</v>
      </c>
      <c r="U15" s="168">
        <f t="shared" si="1"/>
        <v>8.9147999999999783E-2</v>
      </c>
    </row>
    <row r="16" spans="1:23" x14ac:dyDescent="0.3">
      <c r="A16" s="194">
        <v>8828</v>
      </c>
      <c r="B16" s="194" t="s">
        <v>26</v>
      </c>
      <c r="C16" s="194" t="s">
        <v>6</v>
      </c>
      <c r="D16" s="181">
        <v>34.879877</v>
      </c>
      <c r="E16" s="122"/>
      <c r="F16" s="190"/>
      <c r="G16" s="126"/>
      <c r="H16" s="55"/>
      <c r="I16" s="163">
        <v>0</v>
      </c>
      <c r="J16" s="47">
        <v>0</v>
      </c>
      <c r="K16" s="132"/>
      <c r="L16" s="197"/>
      <c r="M16" s="208">
        <v>34.87988</v>
      </c>
      <c r="N16" s="228">
        <f t="shared" si="0"/>
        <v>-2.9999999995311555E-6</v>
      </c>
      <c r="O16" s="148">
        <v>34.87988</v>
      </c>
      <c r="P16" s="229">
        <v>0</v>
      </c>
      <c r="Q16" s="195">
        <v>10.64959</v>
      </c>
      <c r="R16" s="195">
        <v>22.2834</v>
      </c>
      <c r="S16" s="195">
        <v>0.78191500000000003</v>
      </c>
      <c r="T16" s="172">
        <v>0</v>
      </c>
      <c r="U16" s="168">
        <f t="shared" si="1"/>
        <v>1.1649719999999988</v>
      </c>
    </row>
    <row r="17" spans="1:21" x14ac:dyDescent="0.3">
      <c r="A17" s="194">
        <v>8831</v>
      </c>
      <c r="B17" s="194" t="s">
        <v>26</v>
      </c>
      <c r="C17" s="194" t="s">
        <v>6</v>
      </c>
      <c r="D17" s="181">
        <v>4.3734099999999998</v>
      </c>
      <c r="E17" s="122" t="s">
        <v>58</v>
      </c>
      <c r="F17" s="190">
        <v>4.3734099999999998</v>
      </c>
      <c r="G17" s="123"/>
      <c r="H17" s="54"/>
      <c r="I17" s="163">
        <v>0</v>
      </c>
      <c r="J17" s="47">
        <v>0</v>
      </c>
      <c r="K17" s="132"/>
      <c r="L17" s="197"/>
      <c r="M17" s="65"/>
      <c r="N17" s="228">
        <f t="shared" si="0"/>
        <v>0</v>
      </c>
      <c r="O17" s="148">
        <v>4.3734099999999998</v>
      </c>
      <c r="P17" s="229">
        <v>3.1444190000000001</v>
      </c>
      <c r="Q17" s="5">
        <v>0</v>
      </c>
      <c r="R17" s="195">
        <v>4.2869669999999998</v>
      </c>
      <c r="S17" s="5">
        <v>0</v>
      </c>
      <c r="T17" s="172">
        <v>8.6443999999999993E-2</v>
      </c>
      <c r="U17" s="168">
        <f t="shared" si="1"/>
        <v>-1.000000000139778E-6</v>
      </c>
    </row>
    <row r="18" spans="1:21" x14ac:dyDescent="0.3">
      <c r="A18" s="194">
        <v>8832</v>
      </c>
      <c r="B18" s="194" t="s">
        <v>26</v>
      </c>
      <c r="C18" s="194" t="s">
        <v>6</v>
      </c>
      <c r="D18" s="181">
        <v>50.913550999999998</v>
      </c>
      <c r="E18" s="122" t="s">
        <v>58</v>
      </c>
      <c r="F18" s="190">
        <v>50.913550999999998</v>
      </c>
      <c r="G18" s="122"/>
      <c r="H18" s="53"/>
      <c r="I18" s="105">
        <v>5.2563009999999997</v>
      </c>
      <c r="J18" s="47">
        <v>0</v>
      </c>
      <c r="K18" s="132"/>
      <c r="L18" s="197"/>
      <c r="M18" s="65"/>
      <c r="N18" s="228">
        <f t="shared" si="0"/>
        <v>10.317330999999996</v>
      </c>
      <c r="O18" s="148">
        <v>40.596220000000002</v>
      </c>
      <c r="P18" s="229">
        <v>44.798609999999996</v>
      </c>
      <c r="Q18" s="195">
        <v>25.484660000000002</v>
      </c>
      <c r="R18" s="195">
        <v>17.97428</v>
      </c>
      <c r="S18" s="195">
        <v>1.732634</v>
      </c>
      <c r="T18" s="172">
        <v>5.7219730000000002</v>
      </c>
      <c r="U18" s="168">
        <f t="shared" si="1"/>
        <v>4.0000000041118255E-6</v>
      </c>
    </row>
    <row r="19" spans="1:21" x14ac:dyDescent="0.3">
      <c r="A19" s="194">
        <v>8834</v>
      </c>
      <c r="B19" s="194" t="s">
        <v>26</v>
      </c>
      <c r="C19" s="194" t="s">
        <v>6</v>
      </c>
      <c r="D19" s="181">
        <v>10.223862</v>
      </c>
      <c r="E19" s="122" t="s">
        <v>116</v>
      </c>
      <c r="F19" s="190">
        <v>8.8453330000000001</v>
      </c>
      <c r="G19" s="126"/>
      <c r="H19" s="55"/>
      <c r="I19" s="163">
        <v>0</v>
      </c>
      <c r="J19" s="218">
        <v>0</v>
      </c>
      <c r="K19" s="132"/>
      <c r="L19" s="134"/>
      <c r="M19" s="208">
        <v>1.3785289999999999</v>
      </c>
      <c r="N19" s="228">
        <f t="shared" si="0"/>
        <v>8.8453330000000001</v>
      </c>
      <c r="O19" s="148">
        <v>1.3785289999999999</v>
      </c>
      <c r="P19" s="229">
        <v>0</v>
      </c>
      <c r="Q19" s="5">
        <v>0</v>
      </c>
      <c r="R19" s="195">
        <v>4.1856419999999996</v>
      </c>
      <c r="S19" s="195">
        <v>4.027533</v>
      </c>
      <c r="T19" s="173">
        <v>0</v>
      </c>
      <c r="U19" s="168">
        <f t="shared" si="1"/>
        <v>2.0106870000000008</v>
      </c>
    </row>
    <row r="20" spans="1:21" x14ac:dyDescent="0.3">
      <c r="A20" s="194">
        <v>8835</v>
      </c>
      <c r="B20" s="194" t="s">
        <v>26</v>
      </c>
      <c r="C20" s="194" t="s">
        <v>6</v>
      </c>
      <c r="D20" s="181">
        <v>5.9326299999999996</v>
      </c>
      <c r="E20" s="122" t="s">
        <v>40</v>
      </c>
      <c r="F20" s="190">
        <v>5.9186730000000001</v>
      </c>
      <c r="G20" s="122"/>
      <c r="H20" s="205"/>
      <c r="I20" s="163">
        <v>0</v>
      </c>
      <c r="J20" s="47">
        <v>0</v>
      </c>
      <c r="K20" s="132"/>
      <c r="L20" s="197"/>
      <c r="M20" s="82"/>
      <c r="N20" s="228">
        <f t="shared" si="0"/>
        <v>5.9326299999999996</v>
      </c>
      <c r="O20" s="148">
        <v>0</v>
      </c>
      <c r="P20" s="229">
        <v>0</v>
      </c>
      <c r="Q20" s="5">
        <v>0</v>
      </c>
      <c r="R20" s="195">
        <v>1.3964000000000001E-2</v>
      </c>
      <c r="S20" s="195">
        <v>5.9186680000000003</v>
      </c>
      <c r="T20" s="172">
        <v>0</v>
      </c>
      <c r="U20" s="168">
        <f t="shared" si="1"/>
        <v>-2.0000000002795559E-6</v>
      </c>
    </row>
    <row r="21" spans="1:21" x14ac:dyDescent="0.3">
      <c r="A21" s="194">
        <v>8838</v>
      </c>
      <c r="B21" s="194" t="s">
        <v>26</v>
      </c>
      <c r="C21" s="194" t="s">
        <v>6</v>
      </c>
      <c r="D21" s="181">
        <v>4.7419760000000002</v>
      </c>
      <c r="E21" s="122" t="s">
        <v>40</v>
      </c>
      <c r="F21" s="190">
        <v>4.7419760000000002</v>
      </c>
      <c r="G21" s="122"/>
      <c r="H21" s="53"/>
      <c r="I21" s="163">
        <v>0</v>
      </c>
      <c r="J21" s="47">
        <v>0</v>
      </c>
      <c r="K21" s="132"/>
      <c r="L21" s="197"/>
      <c r="M21" s="208"/>
      <c r="N21" s="228">
        <f t="shared" si="0"/>
        <v>0</v>
      </c>
      <c r="O21" s="148">
        <v>4.7419760000000002</v>
      </c>
      <c r="P21" s="229">
        <v>4.7419770000000003</v>
      </c>
      <c r="Q21" s="195">
        <v>4.7419770000000003</v>
      </c>
      <c r="R21" s="5">
        <v>0</v>
      </c>
      <c r="S21" s="5">
        <v>0</v>
      </c>
      <c r="T21" s="172">
        <v>0</v>
      </c>
      <c r="U21" s="168">
        <f t="shared" si="1"/>
        <v>-1.000000000139778E-6</v>
      </c>
    </row>
    <row r="22" spans="1:21" x14ac:dyDescent="0.3">
      <c r="A22" s="194">
        <v>8839</v>
      </c>
      <c r="B22" s="194" t="s">
        <v>26</v>
      </c>
      <c r="C22" s="194" t="s">
        <v>6</v>
      </c>
      <c r="D22" s="181">
        <v>4.6690829999999997</v>
      </c>
      <c r="E22" s="122" t="s">
        <v>40</v>
      </c>
      <c r="F22" s="190">
        <v>4.6690829999999997</v>
      </c>
      <c r="G22" s="122"/>
      <c r="H22" s="53"/>
      <c r="I22" s="163">
        <v>0</v>
      </c>
      <c r="J22" s="47">
        <v>0</v>
      </c>
      <c r="K22" s="132"/>
      <c r="L22" s="197"/>
      <c r="M22" s="208"/>
      <c r="N22" s="228">
        <f t="shared" si="0"/>
        <v>0</v>
      </c>
      <c r="O22" s="148">
        <v>4.6690829999999997</v>
      </c>
      <c r="P22" s="229">
        <v>4.6690820000000004</v>
      </c>
      <c r="Q22" s="195">
        <v>2.9194580000000001</v>
      </c>
      <c r="R22" s="195">
        <v>1.749625</v>
      </c>
      <c r="S22" s="5">
        <v>0</v>
      </c>
      <c r="T22" s="172">
        <v>0</v>
      </c>
      <c r="U22" s="168">
        <f t="shared" si="1"/>
        <v>0</v>
      </c>
    </row>
    <row r="23" spans="1:21" x14ac:dyDescent="0.3">
      <c r="A23" s="194">
        <v>8840</v>
      </c>
      <c r="B23" s="194" t="s">
        <v>26</v>
      </c>
      <c r="C23" s="194" t="s">
        <v>6</v>
      </c>
      <c r="D23" s="181">
        <v>7.9487519999999998</v>
      </c>
      <c r="E23" s="122"/>
      <c r="F23" s="190"/>
      <c r="G23" s="122"/>
      <c r="H23" s="53"/>
      <c r="I23" s="105">
        <v>2.3933990000000001</v>
      </c>
      <c r="J23" s="47">
        <v>0</v>
      </c>
      <c r="K23" s="132" t="s">
        <v>67</v>
      </c>
      <c r="L23" s="197">
        <v>7.9487519999999998</v>
      </c>
      <c r="M23" s="208"/>
      <c r="N23" s="228">
        <f t="shared" si="0"/>
        <v>0</v>
      </c>
      <c r="O23" s="148">
        <v>7.9487519999999998</v>
      </c>
      <c r="P23" s="229">
        <v>0</v>
      </c>
      <c r="Q23" s="195">
        <v>9.7689999999999999E-2</v>
      </c>
      <c r="R23" s="195">
        <v>7.7064880000000002</v>
      </c>
      <c r="S23" s="195">
        <v>0.14457400000000001</v>
      </c>
      <c r="T23" s="172">
        <v>0</v>
      </c>
      <c r="U23" s="168">
        <f t="shared" si="1"/>
        <v>0</v>
      </c>
    </row>
    <row r="24" spans="1:21" s="193" customFormat="1" x14ac:dyDescent="0.3">
      <c r="A24" s="194">
        <v>8841</v>
      </c>
      <c r="B24" s="194" t="s">
        <v>26</v>
      </c>
      <c r="C24" s="194" t="s">
        <v>6</v>
      </c>
      <c r="D24" s="181">
        <v>7.0988049999999996</v>
      </c>
      <c r="E24" s="122" t="s">
        <v>59</v>
      </c>
      <c r="F24" s="190">
        <v>7.0988049999999996</v>
      </c>
      <c r="G24" s="122"/>
      <c r="H24" s="205"/>
      <c r="I24" s="105">
        <v>0.12967300000000001</v>
      </c>
      <c r="J24" s="203">
        <v>0.12967300000000001</v>
      </c>
      <c r="K24" s="132"/>
      <c r="L24" s="197"/>
      <c r="M24" s="208"/>
      <c r="N24" s="228">
        <f t="shared" si="0"/>
        <v>7.0988049999999996</v>
      </c>
      <c r="O24" s="148">
        <v>0</v>
      </c>
      <c r="P24" s="229">
        <v>0</v>
      </c>
      <c r="Q24" s="195">
        <v>3.7614779999999999</v>
      </c>
      <c r="R24" s="195">
        <v>3.2076980000000002</v>
      </c>
      <c r="S24" s="195">
        <v>0</v>
      </c>
      <c r="T24" s="172">
        <v>0</v>
      </c>
      <c r="U24" s="168">
        <f t="shared" si="1"/>
        <v>0.12962899999999955</v>
      </c>
    </row>
    <row r="25" spans="1:21" s="193" customFormat="1" x14ac:dyDescent="0.3">
      <c r="A25" s="194">
        <v>8843</v>
      </c>
      <c r="B25" s="194" t="s">
        <v>26</v>
      </c>
      <c r="C25" s="194" t="s">
        <v>6</v>
      </c>
      <c r="D25" s="181">
        <v>4.6832950000000002</v>
      </c>
      <c r="E25" s="122"/>
      <c r="F25" s="190"/>
      <c r="G25" s="122"/>
      <c r="H25" s="205"/>
      <c r="I25" s="201">
        <v>0</v>
      </c>
      <c r="J25" s="203">
        <v>0</v>
      </c>
      <c r="K25" s="132" t="s">
        <v>67</v>
      </c>
      <c r="L25" s="197">
        <v>4.6826439999999998</v>
      </c>
      <c r="M25" s="208"/>
      <c r="N25" s="228">
        <f t="shared" si="0"/>
        <v>0</v>
      </c>
      <c r="O25" s="148">
        <v>4.6832950000000002</v>
      </c>
      <c r="P25" s="229">
        <v>0</v>
      </c>
      <c r="Q25" s="195">
        <v>0</v>
      </c>
      <c r="R25" s="195">
        <v>0</v>
      </c>
      <c r="S25" s="195">
        <v>0</v>
      </c>
      <c r="T25" s="172">
        <v>0</v>
      </c>
      <c r="U25" s="168">
        <f t="shared" si="1"/>
        <v>4.6832950000000002</v>
      </c>
    </row>
    <row r="26" spans="1:21" s="193" customFormat="1" x14ac:dyDescent="0.3">
      <c r="A26" s="194">
        <v>8844</v>
      </c>
      <c r="B26" s="194" t="s">
        <v>26</v>
      </c>
      <c r="C26" s="194" t="s">
        <v>6</v>
      </c>
      <c r="D26" s="181">
        <v>14.088739</v>
      </c>
      <c r="E26" s="122" t="s">
        <v>59</v>
      </c>
      <c r="F26" s="190">
        <v>14.088739</v>
      </c>
      <c r="G26" s="122"/>
      <c r="H26" s="205"/>
      <c r="I26" s="201">
        <v>0</v>
      </c>
      <c r="J26" s="203">
        <v>0</v>
      </c>
      <c r="K26" s="132"/>
      <c r="L26" s="197"/>
      <c r="M26" s="208"/>
      <c r="N26" s="228">
        <f t="shared" si="0"/>
        <v>14.088739</v>
      </c>
      <c r="O26" s="148">
        <v>0</v>
      </c>
      <c r="P26" s="229">
        <v>0</v>
      </c>
      <c r="Q26" s="195">
        <v>14.08874</v>
      </c>
      <c r="R26" s="195">
        <v>0</v>
      </c>
      <c r="S26" s="195">
        <v>0</v>
      </c>
      <c r="T26" s="172">
        <v>0</v>
      </c>
      <c r="U26" s="168">
        <f t="shared" si="1"/>
        <v>-9.9999999925159955E-7</v>
      </c>
    </row>
    <row r="27" spans="1:21" s="193" customFormat="1" x14ac:dyDescent="0.3">
      <c r="A27" s="194">
        <v>8845</v>
      </c>
      <c r="B27" s="194" t="s">
        <v>26</v>
      </c>
      <c r="C27" s="194" t="s">
        <v>6</v>
      </c>
      <c r="D27" s="181">
        <v>16.750036999999999</v>
      </c>
      <c r="E27" s="122" t="s">
        <v>50</v>
      </c>
      <c r="F27" s="190">
        <v>9.3649090000000008</v>
      </c>
      <c r="G27" s="122"/>
      <c r="H27" s="205"/>
      <c r="I27" s="201">
        <v>0</v>
      </c>
      <c r="J27" s="203">
        <v>0</v>
      </c>
      <c r="K27" s="132" t="s">
        <v>168</v>
      </c>
      <c r="L27" s="197">
        <v>16.750039999999998</v>
      </c>
      <c r="M27" s="208"/>
      <c r="N27" s="228">
        <f t="shared" si="0"/>
        <v>-2.9999999995311555E-6</v>
      </c>
      <c r="O27" s="148">
        <v>16.750039999999998</v>
      </c>
      <c r="P27" s="229">
        <v>1.7098310000000001</v>
      </c>
      <c r="Q27" s="195">
        <v>0</v>
      </c>
      <c r="R27" s="195">
        <v>0</v>
      </c>
      <c r="S27" s="195">
        <v>0</v>
      </c>
      <c r="T27" s="172">
        <v>0</v>
      </c>
      <c r="U27" s="168">
        <f t="shared" si="1"/>
        <v>16.750036999999999</v>
      </c>
    </row>
    <row r="28" spans="1:21" s="193" customFormat="1" x14ac:dyDescent="0.3">
      <c r="A28" s="194">
        <v>8850</v>
      </c>
      <c r="B28" s="194" t="s">
        <v>26</v>
      </c>
      <c r="C28" s="194" t="s">
        <v>6</v>
      </c>
      <c r="D28" s="181">
        <v>2.2471480000000001</v>
      </c>
      <c r="E28" s="122"/>
      <c r="F28" s="190"/>
      <c r="G28" s="122"/>
      <c r="H28" s="205"/>
      <c r="I28" s="201">
        <v>0</v>
      </c>
      <c r="J28" s="203">
        <v>0</v>
      </c>
      <c r="K28" s="132" t="s">
        <v>67</v>
      </c>
      <c r="L28" s="197">
        <v>2.2471480000000001</v>
      </c>
      <c r="M28" s="208"/>
      <c r="N28" s="228">
        <f t="shared" si="0"/>
        <v>0</v>
      </c>
      <c r="O28" s="148">
        <v>2.2471480000000001</v>
      </c>
      <c r="P28" s="229">
        <v>0</v>
      </c>
      <c r="Q28" s="195">
        <v>0</v>
      </c>
      <c r="R28" s="195">
        <v>2.1851669999999999</v>
      </c>
      <c r="S28" s="195">
        <v>6.1981000000000001E-2</v>
      </c>
      <c r="T28" s="172">
        <v>0</v>
      </c>
      <c r="U28" s="168">
        <f t="shared" si="1"/>
        <v>0</v>
      </c>
    </row>
    <row r="29" spans="1:21" s="193" customFormat="1" x14ac:dyDescent="0.3">
      <c r="A29" s="194">
        <v>8851</v>
      </c>
      <c r="B29" s="194" t="s">
        <v>26</v>
      </c>
      <c r="C29" s="194" t="s">
        <v>6</v>
      </c>
      <c r="D29" s="181">
        <v>14.663328</v>
      </c>
      <c r="E29" s="122"/>
      <c r="F29" s="190"/>
      <c r="G29" s="122"/>
      <c r="H29" s="205"/>
      <c r="I29" s="201">
        <v>0</v>
      </c>
      <c r="J29" s="203">
        <v>0</v>
      </c>
      <c r="K29" s="132" t="s">
        <v>67</v>
      </c>
      <c r="L29" s="197">
        <v>14.66333</v>
      </c>
      <c r="M29" s="208"/>
      <c r="N29" s="228">
        <f t="shared" si="0"/>
        <v>-2.0000000002795559E-6</v>
      </c>
      <c r="O29" s="148">
        <v>14.66333</v>
      </c>
      <c r="P29" s="229">
        <v>1.684623</v>
      </c>
      <c r="Q29" s="195">
        <v>0</v>
      </c>
      <c r="R29" s="195">
        <v>0</v>
      </c>
      <c r="S29" s="195">
        <v>5.2201560000000002</v>
      </c>
      <c r="T29" s="172">
        <v>0</v>
      </c>
      <c r="U29" s="168">
        <f t="shared" si="1"/>
        <v>9.4431720000000006</v>
      </c>
    </row>
    <row r="30" spans="1:21" s="193" customFormat="1" x14ac:dyDescent="0.3">
      <c r="A30" s="194">
        <v>8855</v>
      </c>
      <c r="B30" s="194" t="s">
        <v>26</v>
      </c>
      <c r="C30" s="194" t="s">
        <v>6</v>
      </c>
      <c r="D30" s="181">
        <v>7.2138030000000004</v>
      </c>
      <c r="E30" s="122"/>
      <c r="F30" s="190"/>
      <c r="G30" s="122"/>
      <c r="H30" s="205"/>
      <c r="I30" s="201">
        <v>0</v>
      </c>
      <c r="J30" s="203">
        <v>0</v>
      </c>
      <c r="K30" s="132" t="s">
        <v>67</v>
      </c>
      <c r="L30" s="197">
        <v>7.2138030000000004</v>
      </c>
      <c r="M30" s="208"/>
      <c r="N30" s="228">
        <f t="shared" si="0"/>
        <v>0</v>
      </c>
      <c r="O30" s="148">
        <v>7.2138030000000004</v>
      </c>
      <c r="P30" s="229">
        <v>0</v>
      </c>
      <c r="Q30" s="195">
        <v>0</v>
      </c>
      <c r="R30" s="195">
        <v>1.3384999999999999E-2</v>
      </c>
      <c r="S30" s="195">
        <v>2.9970720000000002</v>
      </c>
      <c r="T30" s="172">
        <v>0</v>
      </c>
      <c r="U30" s="168">
        <f t="shared" si="1"/>
        <v>4.2033459999999998</v>
      </c>
    </row>
    <row r="31" spans="1:21" s="193" customFormat="1" x14ac:dyDescent="0.3">
      <c r="A31" s="194">
        <v>8865</v>
      </c>
      <c r="B31" s="194" t="s">
        <v>26</v>
      </c>
      <c r="C31" s="194" t="s">
        <v>6</v>
      </c>
      <c r="D31" s="181">
        <v>6.0983830000000001</v>
      </c>
      <c r="E31" s="122"/>
      <c r="F31" s="190"/>
      <c r="G31" s="122"/>
      <c r="H31" s="205"/>
      <c r="I31" s="201">
        <v>0</v>
      </c>
      <c r="J31" s="203">
        <v>0</v>
      </c>
      <c r="K31" s="132"/>
      <c r="L31" s="197"/>
      <c r="M31" s="208">
        <v>6.0983830000000001</v>
      </c>
      <c r="N31" s="228">
        <f t="shared" si="0"/>
        <v>0</v>
      </c>
      <c r="O31" s="148">
        <v>6.0983830000000001</v>
      </c>
      <c r="P31" s="229">
        <v>0</v>
      </c>
      <c r="Q31" s="195">
        <v>3.72566</v>
      </c>
      <c r="R31" s="195">
        <v>2.372722</v>
      </c>
      <c r="S31" s="195">
        <v>0</v>
      </c>
      <c r="T31" s="172">
        <v>0</v>
      </c>
      <c r="U31" s="168">
        <f t="shared" si="1"/>
        <v>1.000000000139778E-6</v>
      </c>
    </row>
    <row r="32" spans="1:21" s="193" customFormat="1" x14ac:dyDescent="0.3">
      <c r="A32" s="194">
        <v>8885</v>
      </c>
      <c r="B32" s="194" t="s">
        <v>26</v>
      </c>
      <c r="C32" s="194" t="s">
        <v>6</v>
      </c>
      <c r="D32" s="181">
        <v>9.3649090000000008</v>
      </c>
      <c r="E32" s="122"/>
      <c r="F32" s="190"/>
      <c r="G32" s="122"/>
      <c r="H32" s="205"/>
      <c r="I32" s="201">
        <v>0</v>
      </c>
      <c r="J32" s="203">
        <v>0</v>
      </c>
      <c r="K32" s="132"/>
      <c r="L32" s="197"/>
      <c r="M32" s="208"/>
      <c r="N32" s="228">
        <f>D32-O32</f>
        <v>9.3649090000000008</v>
      </c>
      <c r="O32" s="148">
        <v>0</v>
      </c>
      <c r="P32" s="229">
        <v>0</v>
      </c>
      <c r="Q32" s="195">
        <v>9.0409380000000006</v>
      </c>
      <c r="R32" s="195">
        <v>0.32397100000000001</v>
      </c>
      <c r="S32" s="195">
        <v>0</v>
      </c>
      <c r="T32" s="172">
        <v>0</v>
      </c>
      <c r="U32" s="168">
        <f t="shared" si="1"/>
        <v>0</v>
      </c>
    </row>
    <row r="33" spans="1:22" s="193" customFormat="1" x14ac:dyDescent="0.3">
      <c r="A33" s="194">
        <v>8937</v>
      </c>
      <c r="B33" s="194" t="s">
        <v>26</v>
      </c>
      <c r="C33" s="194" t="s">
        <v>6</v>
      </c>
      <c r="D33" s="181">
        <v>17.853324000000001</v>
      </c>
      <c r="E33" s="122" t="s">
        <v>50</v>
      </c>
      <c r="F33" s="190">
        <v>2.0505719999999998</v>
      </c>
      <c r="G33" s="122"/>
      <c r="H33" s="205"/>
      <c r="I33" s="201">
        <v>0</v>
      </c>
      <c r="J33" s="203">
        <v>0</v>
      </c>
      <c r="K33" s="132"/>
      <c r="L33" s="197"/>
      <c r="M33" s="208">
        <v>15.80275</v>
      </c>
      <c r="N33" s="228">
        <f>D33-O33</f>
        <v>2.0505640000000014</v>
      </c>
      <c r="O33" s="148">
        <v>15.802759999999999</v>
      </c>
      <c r="P33" s="229">
        <v>0</v>
      </c>
      <c r="Q33" s="195">
        <v>14.17487</v>
      </c>
      <c r="R33" s="195">
        <v>3.678458</v>
      </c>
      <c r="S33" s="195">
        <v>0</v>
      </c>
      <c r="T33" s="172">
        <v>0</v>
      </c>
      <c r="U33" s="168">
        <f t="shared" si="1"/>
        <v>-4.0000000005591119E-6</v>
      </c>
    </row>
    <row r="34" spans="1:22" s="193" customFormat="1" x14ac:dyDescent="0.3">
      <c r="A34" s="194">
        <v>9856</v>
      </c>
      <c r="B34" s="194" t="s">
        <v>26</v>
      </c>
      <c r="C34" s="194" t="s">
        <v>4</v>
      </c>
      <c r="D34" s="181">
        <v>16.333735000000001</v>
      </c>
      <c r="E34" s="122" t="s">
        <v>52</v>
      </c>
      <c r="F34" s="190">
        <v>16.333735000000001</v>
      </c>
      <c r="G34" s="122"/>
      <c r="H34" s="205"/>
      <c r="I34" s="46">
        <v>3.4157869999999999</v>
      </c>
      <c r="J34" s="203">
        <v>0</v>
      </c>
      <c r="K34" s="132"/>
      <c r="L34" s="197"/>
      <c r="M34" s="208"/>
      <c r="N34" s="228">
        <f>D34-O34</f>
        <v>6.2030950000000011</v>
      </c>
      <c r="O34" s="148">
        <v>10.13064</v>
      </c>
      <c r="P34" s="229">
        <v>0</v>
      </c>
      <c r="Q34" s="195">
        <v>0</v>
      </c>
      <c r="R34" s="195">
        <v>11.386810000000001</v>
      </c>
      <c r="S34" s="195">
        <v>4.9469260000000004</v>
      </c>
      <c r="T34" s="172">
        <v>0</v>
      </c>
      <c r="U34" s="168">
        <f t="shared" si="1"/>
        <v>-1.0000000010279564E-6</v>
      </c>
    </row>
    <row r="35" spans="1:22" s="193" customFormat="1" x14ac:dyDescent="0.3">
      <c r="A35" s="194">
        <v>9857</v>
      </c>
      <c r="B35" s="194" t="s">
        <v>26</v>
      </c>
      <c r="C35" s="194" t="s">
        <v>4</v>
      </c>
      <c r="D35" s="181">
        <v>7.2518539999999998</v>
      </c>
      <c r="E35" s="122" t="s">
        <v>117</v>
      </c>
      <c r="F35" s="190">
        <v>7.2518539999999998</v>
      </c>
      <c r="G35" s="122"/>
      <c r="H35" s="205"/>
      <c r="I35" s="105">
        <v>1.6858</v>
      </c>
      <c r="J35" s="203">
        <v>0</v>
      </c>
      <c r="K35" s="132"/>
      <c r="L35" s="197"/>
      <c r="M35" s="208"/>
      <c r="N35" s="228">
        <f t="shared" si="0"/>
        <v>7.2518539999999998</v>
      </c>
      <c r="O35" s="148">
        <v>0</v>
      </c>
      <c r="P35" s="229">
        <v>0</v>
      </c>
      <c r="Q35" s="195">
        <v>0</v>
      </c>
      <c r="R35" s="195">
        <v>3.208682</v>
      </c>
      <c r="S35" s="195">
        <v>4.0431710000000001</v>
      </c>
      <c r="T35" s="172">
        <v>0</v>
      </c>
      <c r="U35" s="168">
        <f t="shared" si="1"/>
        <v>9.9999999925159955E-7</v>
      </c>
    </row>
    <row r="36" spans="1:22" s="193" customFormat="1" x14ac:dyDescent="0.3">
      <c r="A36" s="194">
        <v>9861</v>
      </c>
      <c r="B36" s="194" t="s">
        <v>26</v>
      </c>
      <c r="C36" s="194" t="s">
        <v>4</v>
      </c>
      <c r="D36" s="181">
        <v>50.036439000000001</v>
      </c>
      <c r="E36" s="122" t="s">
        <v>58</v>
      </c>
      <c r="F36" s="190">
        <v>50.036439000000001</v>
      </c>
      <c r="G36" s="122"/>
      <c r="H36" s="205"/>
      <c r="I36" s="201">
        <v>0</v>
      </c>
      <c r="J36" s="203">
        <v>0</v>
      </c>
      <c r="K36" s="132"/>
      <c r="L36" s="197"/>
      <c r="M36" s="208"/>
      <c r="N36" s="228">
        <f t="shared" si="0"/>
        <v>50.036439000000001</v>
      </c>
      <c r="O36" s="148">
        <v>0</v>
      </c>
      <c r="P36" s="229">
        <v>0</v>
      </c>
      <c r="Q36" s="195">
        <v>10.58839</v>
      </c>
      <c r="R36" s="195">
        <v>1.636352</v>
      </c>
      <c r="S36" s="195">
        <v>29.699079999999999</v>
      </c>
      <c r="T36" s="172">
        <v>0</v>
      </c>
      <c r="U36" s="168">
        <f t="shared" si="1"/>
        <v>8.1126170000000002</v>
      </c>
    </row>
    <row r="37" spans="1:22" s="193" customFormat="1" x14ac:dyDescent="0.3">
      <c r="A37" s="194">
        <v>9862</v>
      </c>
      <c r="B37" s="194" t="s">
        <v>26</v>
      </c>
      <c r="C37" s="194" t="s">
        <v>4</v>
      </c>
      <c r="D37" s="181">
        <v>22.323087000000001</v>
      </c>
      <c r="E37" s="122" t="s">
        <v>58</v>
      </c>
      <c r="F37" s="190">
        <v>22.323087000000001</v>
      </c>
      <c r="G37" s="122"/>
      <c r="H37" s="205"/>
      <c r="I37" s="201">
        <v>0</v>
      </c>
      <c r="J37" s="203">
        <v>0</v>
      </c>
      <c r="K37" s="132"/>
      <c r="L37" s="197"/>
      <c r="M37" s="208"/>
      <c r="N37" s="228">
        <f t="shared" si="0"/>
        <v>21.964019</v>
      </c>
      <c r="O37" s="148">
        <v>0.359068</v>
      </c>
      <c r="P37" s="229">
        <v>0</v>
      </c>
      <c r="Q37" s="195">
        <v>12.40227</v>
      </c>
      <c r="R37" s="195">
        <v>3.9544869999999999</v>
      </c>
      <c r="S37" s="195">
        <v>1.3515140000000001</v>
      </c>
      <c r="T37" s="172">
        <v>0</v>
      </c>
      <c r="U37" s="168">
        <f t="shared" si="1"/>
        <v>4.6148160000000011</v>
      </c>
    </row>
    <row r="38" spans="1:22" s="193" customFormat="1" x14ac:dyDescent="0.3">
      <c r="A38" s="194">
        <v>9864</v>
      </c>
      <c r="B38" s="194" t="s">
        <v>26</v>
      </c>
      <c r="C38" s="194" t="s">
        <v>4</v>
      </c>
      <c r="D38" s="181">
        <v>19.13081</v>
      </c>
      <c r="E38" s="122"/>
      <c r="F38" s="190"/>
      <c r="G38" s="122"/>
      <c r="H38" s="205"/>
      <c r="I38" s="201">
        <v>0</v>
      </c>
      <c r="J38" s="203">
        <v>0</v>
      </c>
      <c r="K38" s="132" t="s">
        <v>67</v>
      </c>
      <c r="L38" s="197">
        <v>19.13081</v>
      </c>
      <c r="M38" s="208"/>
      <c r="N38" s="228">
        <f t="shared" si="0"/>
        <v>0</v>
      </c>
      <c r="O38" s="148">
        <v>19.13081</v>
      </c>
      <c r="P38" s="229">
        <v>1.6576660000000001</v>
      </c>
      <c r="Q38" s="195">
        <v>0</v>
      </c>
      <c r="R38" s="195">
        <v>0</v>
      </c>
      <c r="S38" s="195">
        <v>0</v>
      </c>
      <c r="T38" s="172">
        <v>0</v>
      </c>
      <c r="U38" s="168">
        <f t="shared" si="1"/>
        <v>19.13081</v>
      </c>
    </row>
    <row r="39" spans="1:22" s="193" customFormat="1" x14ac:dyDescent="0.3">
      <c r="A39" s="194">
        <v>9874</v>
      </c>
      <c r="B39" s="194" t="s">
        <v>26</v>
      </c>
      <c r="C39" s="194" t="s">
        <v>4</v>
      </c>
      <c r="D39" s="181">
        <v>19.875297</v>
      </c>
      <c r="E39" s="122"/>
      <c r="F39" s="190"/>
      <c r="G39" s="122"/>
      <c r="H39" s="205"/>
      <c r="I39" s="201">
        <v>0</v>
      </c>
      <c r="J39" s="203">
        <v>0</v>
      </c>
      <c r="K39" s="132" t="s">
        <v>67</v>
      </c>
      <c r="L39" s="197">
        <v>19.875299999999999</v>
      </c>
      <c r="M39" s="208"/>
      <c r="N39" s="228">
        <f t="shared" si="0"/>
        <v>-2.9999999995311555E-6</v>
      </c>
      <c r="O39" s="148">
        <v>19.875299999999999</v>
      </c>
      <c r="P39" s="229">
        <v>5.0523569999999998</v>
      </c>
      <c r="Q39" s="195">
        <v>0</v>
      </c>
      <c r="R39" s="195">
        <v>16.8232</v>
      </c>
      <c r="S39" s="195">
        <v>0</v>
      </c>
      <c r="T39" s="172">
        <v>0</v>
      </c>
      <c r="U39" s="168">
        <f t="shared" si="1"/>
        <v>3.0520969999999998</v>
      </c>
    </row>
    <row r="40" spans="1:22" s="193" customFormat="1" x14ac:dyDescent="0.3">
      <c r="A40" s="194">
        <v>9875</v>
      </c>
      <c r="B40" s="194" t="s">
        <v>26</v>
      </c>
      <c r="C40" s="194" t="s">
        <v>4</v>
      </c>
      <c r="D40" s="181">
        <v>12.32755</v>
      </c>
      <c r="E40" s="122" t="s">
        <v>40</v>
      </c>
      <c r="F40" s="190">
        <v>12.32755</v>
      </c>
      <c r="G40" s="122"/>
      <c r="H40" s="205"/>
      <c r="I40" s="201">
        <v>0</v>
      </c>
      <c r="J40" s="203">
        <v>0</v>
      </c>
      <c r="K40" s="132"/>
      <c r="L40" s="197"/>
      <c r="M40" s="208"/>
      <c r="N40" s="228">
        <f t="shared" si="0"/>
        <v>12.32755</v>
      </c>
      <c r="O40" s="148">
        <v>0</v>
      </c>
      <c r="P40" s="229">
        <v>0</v>
      </c>
      <c r="Q40" s="195">
        <v>0</v>
      </c>
      <c r="R40" s="195">
        <v>12.32755</v>
      </c>
      <c r="S40" s="195">
        <v>0</v>
      </c>
      <c r="T40" s="172">
        <v>0</v>
      </c>
      <c r="U40" s="168">
        <f t="shared" si="1"/>
        <v>0</v>
      </c>
    </row>
    <row r="41" spans="1:22" s="193" customFormat="1" x14ac:dyDescent="0.3">
      <c r="A41" s="194">
        <v>9876</v>
      </c>
      <c r="B41" s="194" t="s">
        <v>26</v>
      </c>
      <c r="C41" s="194" t="s">
        <v>4</v>
      </c>
      <c r="D41" s="181">
        <v>8.7174119999999995</v>
      </c>
      <c r="E41" s="122" t="s">
        <v>40</v>
      </c>
      <c r="F41" s="190">
        <v>8.7174119999999995</v>
      </c>
      <c r="G41" s="122"/>
      <c r="H41" s="205"/>
      <c r="I41" s="201">
        <v>0</v>
      </c>
      <c r="J41" s="203">
        <v>0</v>
      </c>
      <c r="K41" s="132"/>
      <c r="L41" s="197"/>
      <c r="M41" s="208"/>
      <c r="N41" s="228">
        <f t="shared" si="0"/>
        <v>5.3925869999999989</v>
      </c>
      <c r="O41" s="148">
        <v>3.3248250000000001</v>
      </c>
      <c r="P41" s="229">
        <v>0</v>
      </c>
      <c r="Q41" s="195">
        <v>6.5705629999999999</v>
      </c>
      <c r="R41" s="195">
        <v>2.1468479999999999</v>
      </c>
      <c r="S41" s="195">
        <v>0</v>
      </c>
      <c r="T41" s="172">
        <v>0</v>
      </c>
      <c r="U41" s="168">
        <f t="shared" si="1"/>
        <v>9.9999999925159955E-7</v>
      </c>
    </row>
    <row r="42" spans="1:22" s="193" customFormat="1" x14ac:dyDescent="0.3">
      <c r="A42" s="194">
        <v>24366</v>
      </c>
      <c r="B42" s="194" t="s">
        <v>26</v>
      </c>
      <c r="C42" s="194" t="s">
        <v>3</v>
      </c>
      <c r="D42" s="181">
        <v>20.747969999999999</v>
      </c>
      <c r="E42" s="122" t="s">
        <v>116</v>
      </c>
      <c r="F42" s="190">
        <v>16.009204</v>
      </c>
      <c r="G42" s="122"/>
      <c r="H42" s="205"/>
      <c r="I42" s="201">
        <v>5.9290020000000005</v>
      </c>
      <c r="J42" s="203">
        <v>0</v>
      </c>
      <c r="K42" s="132"/>
      <c r="L42" s="197"/>
      <c r="M42" s="208">
        <v>4.7387649999999999</v>
      </c>
      <c r="N42" s="228">
        <f t="shared" si="0"/>
        <v>16.009204999999998</v>
      </c>
      <c r="O42" s="148">
        <v>4.7387649999999999</v>
      </c>
      <c r="P42" s="229">
        <v>0</v>
      </c>
      <c r="Q42" s="195">
        <v>0</v>
      </c>
      <c r="R42" s="195">
        <v>12.41663</v>
      </c>
      <c r="S42" s="195">
        <v>3.1160399999999999</v>
      </c>
      <c r="T42" s="172">
        <v>0</v>
      </c>
      <c r="U42" s="168">
        <f t="shared" si="1"/>
        <v>5.2152999999999992</v>
      </c>
    </row>
    <row r="43" spans="1:22" s="193" customFormat="1" x14ac:dyDescent="0.3">
      <c r="A43" s="194">
        <v>24414</v>
      </c>
      <c r="B43" s="194" t="s">
        <v>26</v>
      </c>
      <c r="C43" s="194" t="s">
        <v>6</v>
      </c>
      <c r="D43" s="181">
        <v>4.4995089999999998</v>
      </c>
      <c r="E43" s="122" t="s">
        <v>116</v>
      </c>
      <c r="F43" s="190">
        <v>1.9470460000000001</v>
      </c>
      <c r="G43" s="122"/>
      <c r="H43" s="205"/>
      <c r="I43" s="201">
        <v>0</v>
      </c>
      <c r="J43" s="203">
        <v>0</v>
      </c>
      <c r="K43" s="132"/>
      <c r="L43" s="197"/>
      <c r="M43" s="208">
        <v>2.5524640000000001</v>
      </c>
      <c r="N43" s="228">
        <f t="shared" si="0"/>
        <v>1.9470449999999997</v>
      </c>
      <c r="O43" s="148">
        <v>2.5524640000000001</v>
      </c>
      <c r="P43" s="229">
        <v>0</v>
      </c>
      <c r="Q43" s="195">
        <v>0</v>
      </c>
      <c r="R43" s="195">
        <v>1.8802669999999999</v>
      </c>
      <c r="S43" s="195">
        <v>2.6192440000000001</v>
      </c>
      <c r="T43" s="172">
        <v>0</v>
      </c>
      <c r="U43" s="168">
        <f t="shared" si="1"/>
        <v>-2.0000000002795559E-6</v>
      </c>
    </row>
    <row r="44" spans="1:22" s="50" customFormat="1" x14ac:dyDescent="0.3">
      <c r="A44" s="49" t="s">
        <v>66</v>
      </c>
      <c r="B44" s="49"/>
      <c r="C44" s="49"/>
      <c r="D44" s="29">
        <f>SUM(D3:D43)</f>
        <v>648.64944099999991</v>
      </c>
      <c r="E44" s="29"/>
      <c r="F44" s="199">
        <f>SUM(F3:F43)</f>
        <v>379.44151999999997</v>
      </c>
      <c r="G44" s="29"/>
      <c r="H44" s="199">
        <f>SUM(H3:H43)</f>
        <v>0</v>
      </c>
      <c r="I44" s="199">
        <f t="shared" ref="I44:J44" si="2">SUM(I3:I43)</f>
        <v>21.004513000000003</v>
      </c>
      <c r="J44" s="199">
        <f t="shared" si="2"/>
        <v>35.358913999999999</v>
      </c>
      <c r="K44" s="29"/>
      <c r="L44" s="199">
        <f t="shared" ref="L44:U44" si="3">SUM(L3:L43)</f>
        <v>181.57158000000001</v>
      </c>
      <c r="M44" s="199">
        <f t="shared" si="3"/>
        <v>87.621711000000005</v>
      </c>
      <c r="N44" s="199">
        <f t="shared" si="3"/>
        <v>281.14919200000003</v>
      </c>
      <c r="O44" s="199">
        <f t="shared" si="3"/>
        <v>367.50024899999988</v>
      </c>
      <c r="P44" s="199">
        <f t="shared" si="3"/>
        <v>116.09146100000001</v>
      </c>
      <c r="Q44" s="199">
        <f t="shared" si="3"/>
        <v>194.44735800000001</v>
      </c>
      <c r="R44" s="199">
        <f t="shared" si="3"/>
        <v>253.61915500000003</v>
      </c>
      <c r="S44" s="199">
        <f t="shared" si="3"/>
        <v>86.053131999999991</v>
      </c>
      <c r="T44" s="199">
        <f t="shared" si="3"/>
        <v>6.023968</v>
      </c>
      <c r="U44" s="199">
        <f t="shared" si="3"/>
        <v>108.50582800000001</v>
      </c>
    </row>
    <row r="45" spans="1:22" ht="28.8" x14ac:dyDescent="0.3">
      <c r="A45" s="94"/>
      <c r="B45" s="94"/>
      <c r="C45" s="94"/>
      <c r="D45" s="21"/>
      <c r="E45" s="183"/>
      <c r="F45" s="21"/>
      <c r="G45" s="183"/>
      <c r="H45" s="184"/>
      <c r="I45" s="21"/>
      <c r="J45" s="21"/>
      <c r="K45" s="183"/>
      <c r="L45" s="21"/>
      <c r="M45" s="185"/>
      <c r="N45" s="21"/>
      <c r="O45" s="186"/>
      <c r="P45" s="21"/>
      <c r="Q45" s="236" t="s">
        <v>101</v>
      </c>
      <c r="R45" s="237"/>
      <c r="S45" s="237"/>
      <c r="T45" s="170" t="s">
        <v>105</v>
      </c>
      <c r="U45" s="117"/>
      <c r="V45" s="192" t="s">
        <v>111</v>
      </c>
    </row>
    <row r="46" spans="1:22" ht="28.8" x14ac:dyDescent="0.3">
      <c r="A46" s="94"/>
      <c r="B46" s="94"/>
      <c r="C46" s="94"/>
      <c r="D46" s="21"/>
      <c r="E46" s="183"/>
      <c r="F46" s="21"/>
      <c r="G46" s="183"/>
      <c r="H46" s="184"/>
      <c r="I46" s="21"/>
      <c r="J46" s="21"/>
      <c r="K46" s="183"/>
      <c r="L46" s="21"/>
      <c r="M46" s="185"/>
      <c r="N46" s="21"/>
      <c r="O46" s="186"/>
      <c r="P46" s="21"/>
      <c r="Q46" s="8" t="s">
        <v>102</v>
      </c>
      <c r="R46" s="8" t="s">
        <v>103</v>
      </c>
      <c r="S46" s="8" t="s">
        <v>104</v>
      </c>
      <c r="T46" s="171" t="s">
        <v>106</v>
      </c>
      <c r="U46" s="40" t="s">
        <v>107</v>
      </c>
    </row>
    <row r="47" spans="1:22" x14ac:dyDescent="0.3">
      <c r="A47" s="194">
        <v>10081</v>
      </c>
      <c r="B47" s="194" t="s">
        <v>2</v>
      </c>
      <c r="C47" s="194" t="s">
        <v>3</v>
      </c>
      <c r="D47" s="196">
        <v>8.4999610000000008</v>
      </c>
      <c r="E47" s="122" t="s">
        <v>51</v>
      </c>
      <c r="F47" s="190">
        <v>8.4999610000000008</v>
      </c>
      <c r="G47" s="126"/>
      <c r="H47" s="55"/>
      <c r="I47" s="105">
        <v>0</v>
      </c>
      <c r="J47" s="47">
        <v>0</v>
      </c>
      <c r="K47" s="132"/>
      <c r="L47" s="134"/>
      <c r="M47" s="65"/>
      <c r="N47" s="228">
        <f t="shared" ref="N47:N110" si="4">D47-O47</f>
        <v>0.24845700000000015</v>
      </c>
      <c r="O47" s="148">
        <v>8.2515040000000006</v>
      </c>
      <c r="P47" s="229">
        <v>0</v>
      </c>
      <c r="Q47" s="5">
        <v>0</v>
      </c>
      <c r="R47" s="5">
        <v>0</v>
      </c>
      <c r="S47" s="5">
        <v>0</v>
      </c>
      <c r="T47" s="197">
        <v>0</v>
      </c>
      <c r="U47" s="168">
        <f t="shared" ref="U47:U110" si="5">D47-(Q47+R47+S47+T47)</f>
        <v>8.4999610000000008</v>
      </c>
    </row>
    <row r="48" spans="1:22" x14ac:dyDescent="0.3">
      <c r="A48" s="194">
        <v>10082</v>
      </c>
      <c r="B48" s="194" t="s">
        <v>2</v>
      </c>
      <c r="C48" s="194" t="s">
        <v>3</v>
      </c>
      <c r="D48" s="196">
        <v>22.096260000000001</v>
      </c>
      <c r="E48" s="122" t="s">
        <v>51</v>
      </c>
      <c r="F48" s="190">
        <v>22.096260000000001</v>
      </c>
      <c r="G48" s="122"/>
      <c r="H48" s="53"/>
      <c r="I48" s="105">
        <v>0</v>
      </c>
      <c r="J48" s="203">
        <v>0</v>
      </c>
      <c r="K48" s="132"/>
      <c r="L48" s="134"/>
      <c r="M48" s="208"/>
      <c r="N48" s="228">
        <f t="shared" si="4"/>
        <v>0</v>
      </c>
      <c r="O48" s="148">
        <v>22.096260000000001</v>
      </c>
      <c r="P48" s="229">
        <v>0</v>
      </c>
      <c r="Q48" s="5">
        <v>0</v>
      </c>
      <c r="R48" s="5">
        <v>0</v>
      </c>
      <c r="S48" s="5">
        <v>0</v>
      </c>
      <c r="T48" s="197">
        <v>0</v>
      </c>
      <c r="U48" s="168">
        <f t="shared" si="5"/>
        <v>22.096260000000001</v>
      </c>
    </row>
    <row r="49" spans="1:236" x14ac:dyDescent="0.3">
      <c r="A49" s="194">
        <v>10083</v>
      </c>
      <c r="B49" s="194" t="s">
        <v>2</v>
      </c>
      <c r="C49" s="194" t="s">
        <v>3</v>
      </c>
      <c r="D49" s="196">
        <v>3.1754090000000001</v>
      </c>
      <c r="E49" s="122" t="s">
        <v>51</v>
      </c>
      <c r="F49" s="190">
        <v>3.1754090000000001</v>
      </c>
      <c r="G49" s="126"/>
      <c r="H49" s="55"/>
      <c r="I49" s="105">
        <v>0</v>
      </c>
      <c r="J49" s="203">
        <v>0</v>
      </c>
      <c r="K49" s="132"/>
      <c r="L49" s="134"/>
      <c r="M49" s="208"/>
      <c r="N49" s="228">
        <f t="shared" si="4"/>
        <v>0</v>
      </c>
      <c r="O49" s="148">
        <v>3.1754090000000001</v>
      </c>
      <c r="P49" s="229">
        <v>0</v>
      </c>
      <c r="Q49" s="5">
        <v>0</v>
      </c>
      <c r="R49" s="5">
        <v>0</v>
      </c>
      <c r="S49" s="5">
        <v>0</v>
      </c>
      <c r="T49" s="197">
        <v>0</v>
      </c>
      <c r="U49" s="168">
        <f t="shared" si="5"/>
        <v>3.1754090000000001</v>
      </c>
    </row>
    <row r="50" spans="1:236" x14ac:dyDescent="0.3">
      <c r="A50" s="194">
        <v>10084</v>
      </c>
      <c r="B50" s="194" t="s">
        <v>2</v>
      </c>
      <c r="C50" s="194" t="s">
        <v>3</v>
      </c>
      <c r="D50" s="196">
        <v>35.831166000000003</v>
      </c>
      <c r="E50" s="122" t="s">
        <v>51</v>
      </c>
      <c r="F50" s="190">
        <v>35.831166000000003</v>
      </c>
      <c r="G50" s="126"/>
      <c r="H50" s="55"/>
      <c r="I50" s="105">
        <v>0</v>
      </c>
      <c r="J50" s="203">
        <v>0</v>
      </c>
      <c r="K50" s="132"/>
      <c r="L50" s="134"/>
      <c r="M50" s="208"/>
      <c r="N50" s="228">
        <f t="shared" si="4"/>
        <v>1.535416000000005</v>
      </c>
      <c r="O50" s="148">
        <v>34.295749999999998</v>
      </c>
      <c r="P50" s="229">
        <v>0</v>
      </c>
      <c r="Q50" s="5">
        <v>0</v>
      </c>
      <c r="R50" s="195">
        <v>13.7178</v>
      </c>
      <c r="S50" s="195">
        <v>7.3946759999999996</v>
      </c>
      <c r="T50" s="197">
        <v>0</v>
      </c>
      <c r="U50" s="168">
        <f t="shared" si="5"/>
        <v>14.718690000000002</v>
      </c>
    </row>
    <row r="51" spans="1:236" x14ac:dyDescent="0.3">
      <c r="A51" s="194">
        <v>10085</v>
      </c>
      <c r="B51" s="194" t="s">
        <v>2</v>
      </c>
      <c r="C51" s="194" t="s">
        <v>3</v>
      </c>
      <c r="D51" s="196">
        <v>4.6066690000000001</v>
      </c>
      <c r="E51" s="122" t="s">
        <v>51</v>
      </c>
      <c r="F51" s="190">
        <v>4.6066690000000001</v>
      </c>
      <c r="G51" s="126"/>
      <c r="H51" s="55"/>
      <c r="I51" s="105">
        <v>0</v>
      </c>
      <c r="J51" s="203">
        <v>0</v>
      </c>
      <c r="K51" s="221"/>
      <c r="L51" s="134"/>
      <c r="M51" s="208"/>
      <c r="N51" s="228">
        <f t="shared" si="4"/>
        <v>0.77980300000000025</v>
      </c>
      <c r="O51" s="148">
        <v>3.8268659999999999</v>
      </c>
      <c r="P51" s="229">
        <v>0</v>
      </c>
      <c r="Q51" s="5">
        <v>0</v>
      </c>
      <c r="R51" s="5">
        <v>0</v>
      </c>
      <c r="S51" s="195">
        <v>3.5783140000000002</v>
      </c>
      <c r="T51" s="197">
        <v>0</v>
      </c>
      <c r="U51" s="168">
        <f t="shared" si="5"/>
        <v>1.0283549999999999</v>
      </c>
    </row>
    <row r="52" spans="1:236" x14ac:dyDescent="0.3">
      <c r="A52" s="194">
        <v>10086</v>
      </c>
      <c r="B52" s="194" t="s">
        <v>2</v>
      </c>
      <c r="C52" s="194" t="s">
        <v>3</v>
      </c>
      <c r="D52" s="196">
        <v>6.1927099999999999</v>
      </c>
      <c r="E52" s="122" t="s">
        <v>51</v>
      </c>
      <c r="F52" s="190">
        <v>6.1927099999999999</v>
      </c>
      <c r="G52" s="126"/>
      <c r="H52" s="55"/>
      <c r="I52" s="105">
        <v>0</v>
      </c>
      <c r="J52" s="203">
        <v>0</v>
      </c>
      <c r="K52" s="132"/>
      <c r="L52" s="134"/>
      <c r="M52" s="208"/>
      <c r="N52" s="228">
        <f t="shared" si="4"/>
        <v>0</v>
      </c>
      <c r="O52" s="148">
        <v>6.1927099999999999</v>
      </c>
      <c r="P52" s="229">
        <v>0</v>
      </c>
      <c r="Q52" s="5">
        <v>0</v>
      </c>
      <c r="R52" s="5">
        <v>0</v>
      </c>
      <c r="S52" s="5">
        <v>0</v>
      </c>
      <c r="T52" s="197">
        <v>0</v>
      </c>
      <c r="U52" s="168">
        <f t="shared" si="5"/>
        <v>6.1927099999999999</v>
      </c>
    </row>
    <row r="53" spans="1:236" x14ac:dyDescent="0.3">
      <c r="A53" s="194">
        <v>10087</v>
      </c>
      <c r="B53" s="194" t="s">
        <v>2</v>
      </c>
      <c r="C53" s="194" t="s">
        <v>3</v>
      </c>
      <c r="D53" s="196">
        <v>6.7372930000000002</v>
      </c>
      <c r="E53" s="122" t="s">
        <v>51</v>
      </c>
      <c r="F53" s="190">
        <v>6.7372930000000002</v>
      </c>
      <c r="G53" s="123"/>
      <c r="H53" s="54"/>
      <c r="I53" s="105">
        <v>0</v>
      </c>
      <c r="J53" s="203">
        <v>0</v>
      </c>
      <c r="K53" s="132"/>
      <c r="L53" s="134"/>
      <c r="M53" s="208"/>
      <c r="N53" s="228">
        <f t="shared" si="4"/>
        <v>0</v>
      </c>
      <c r="O53" s="148">
        <v>6.7372930000000002</v>
      </c>
      <c r="P53" s="229">
        <v>0</v>
      </c>
      <c r="Q53" s="5">
        <v>0</v>
      </c>
      <c r="R53" s="5">
        <v>0</v>
      </c>
      <c r="S53" s="5">
        <v>0</v>
      </c>
      <c r="T53" s="197">
        <v>0</v>
      </c>
      <c r="U53" s="168">
        <f t="shared" si="5"/>
        <v>6.7372930000000002</v>
      </c>
    </row>
    <row r="54" spans="1:236" x14ac:dyDescent="0.3">
      <c r="A54" s="194">
        <v>10088</v>
      </c>
      <c r="B54" s="194" t="s">
        <v>2</v>
      </c>
      <c r="C54" s="194" t="s">
        <v>3</v>
      </c>
      <c r="D54" s="196">
        <v>80.359705000000005</v>
      </c>
      <c r="E54" s="122" t="s">
        <v>51</v>
      </c>
      <c r="F54" s="190">
        <v>80.359705000000005</v>
      </c>
      <c r="I54" s="105">
        <v>0</v>
      </c>
      <c r="J54" s="203">
        <v>0</v>
      </c>
      <c r="K54" s="132"/>
      <c r="L54" s="134"/>
      <c r="M54" s="208"/>
      <c r="N54" s="228">
        <f t="shared" si="4"/>
        <v>-5.0000000015870683E-6</v>
      </c>
      <c r="O54" s="148">
        <v>80.359710000000007</v>
      </c>
      <c r="P54" s="229">
        <v>0</v>
      </c>
      <c r="Q54" s="5">
        <v>0</v>
      </c>
      <c r="R54" s="5">
        <v>0</v>
      </c>
      <c r="S54" s="5">
        <v>0</v>
      </c>
      <c r="T54" s="197">
        <v>0</v>
      </c>
      <c r="U54" s="168">
        <f t="shared" si="5"/>
        <v>80.359705000000005</v>
      </c>
    </row>
    <row r="55" spans="1:236" x14ac:dyDescent="0.3">
      <c r="A55" s="194">
        <v>10089</v>
      </c>
      <c r="B55" s="194" t="s">
        <v>2</v>
      </c>
      <c r="C55" s="194" t="s">
        <v>3</v>
      </c>
      <c r="D55" s="196">
        <v>22.349674</v>
      </c>
      <c r="E55" s="123" t="s">
        <v>51</v>
      </c>
      <c r="F55" s="187">
        <v>22.349674</v>
      </c>
      <c r="G55" s="123"/>
      <c r="H55" s="54"/>
      <c r="I55" s="105">
        <v>0</v>
      </c>
      <c r="J55" s="203">
        <v>0</v>
      </c>
      <c r="K55" s="221"/>
      <c r="L55" s="134"/>
      <c r="M55" s="208"/>
      <c r="N55" s="228">
        <f t="shared" si="4"/>
        <v>4.0000000005591119E-6</v>
      </c>
      <c r="O55" s="148">
        <v>22.34967</v>
      </c>
      <c r="P55" s="229">
        <v>0</v>
      </c>
      <c r="Q55" s="5">
        <v>0</v>
      </c>
      <c r="R55" s="195">
        <v>0.12768699999999999</v>
      </c>
      <c r="S55" s="195">
        <v>14.89687</v>
      </c>
      <c r="T55" s="197">
        <v>0</v>
      </c>
      <c r="U55" s="168">
        <f t="shared" si="5"/>
        <v>7.3251170000000005</v>
      </c>
    </row>
    <row r="56" spans="1:236" x14ac:dyDescent="0.3">
      <c r="A56" s="194">
        <v>10090</v>
      </c>
      <c r="B56" s="194" t="s">
        <v>2</v>
      </c>
      <c r="C56" s="194" t="s">
        <v>3</v>
      </c>
      <c r="D56" s="196">
        <v>51.452387999999999</v>
      </c>
      <c r="E56" s="123" t="s">
        <v>51</v>
      </c>
      <c r="F56" s="187">
        <v>51.452387999999999</v>
      </c>
      <c r="G56" s="126"/>
      <c r="H56" s="55"/>
      <c r="I56" s="105">
        <v>0</v>
      </c>
      <c r="J56" s="203">
        <v>0</v>
      </c>
      <c r="K56" s="221"/>
      <c r="L56" s="134"/>
      <c r="M56" s="208"/>
      <c r="N56" s="228">
        <f t="shared" si="4"/>
        <v>-2.0000000020559128E-6</v>
      </c>
      <c r="O56" s="148">
        <v>51.452390000000001</v>
      </c>
      <c r="P56" s="229">
        <v>0</v>
      </c>
      <c r="Q56" s="5">
        <v>0</v>
      </c>
      <c r="R56" s="5">
        <v>0</v>
      </c>
      <c r="S56" s="195">
        <v>1.556214</v>
      </c>
      <c r="T56" s="197">
        <v>0</v>
      </c>
      <c r="U56" s="168">
        <f t="shared" si="5"/>
        <v>49.896174000000002</v>
      </c>
    </row>
    <row r="57" spans="1:236" x14ac:dyDescent="0.3">
      <c r="A57" s="194">
        <v>10092</v>
      </c>
      <c r="B57" s="194" t="s">
        <v>2</v>
      </c>
      <c r="C57" s="194" t="s">
        <v>3</v>
      </c>
      <c r="D57" s="196">
        <v>4.4895839999999998</v>
      </c>
      <c r="E57" s="123" t="s">
        <v>49</v>
      </c>
      <c r="F57" s="187">
        <v>4.4895839999999998</v>
      </c>
      <c r="G57" s="126"/>
      <c r="H57" s="55"/>
      <c r="I57" s="105">
        <v>0.58057700000000001</v>
      </c>
      <c r="J57" s="203">
        <v>0</v>
      </c>
      <c r="K57" s="221"/>
      <c r="L57" s="134"/>
      <c r="M57" s="208"/>
      <c r="N57" s="228">
        <f t="shared" si="4"/>
        <v>4.4895839999999998</v>
      </c>
      <c r="O57" s="148">
        <v>0</v>
      </c>
      <c r="P57" s="229">
        <v>0</v>
      </c>
      <c r="Q57" s="5">
        <v>0</v>
      </c>
      <c r="R57" s="5">
        <v>0</v>
      </c>
      <c r="S57" s="5">
        <v>0</v>
      </c>
      <c r="T57" s="197">
        <v>0</v>
      </c>
      <c r="U57" s="168">
        <f t="shared" si="5"/>
        <v>4.4895839999999998</v>
      </c>
    </row>
    <row r="58" spans="1:236" x14ac:dyDescent="0.3">
      <c r="A58" s="194">
        <v>10093</v>
      </c>
      <c r="B58" s="194" t="s">
        <v>2</v>
      </c>
      <c r="C58" s="194" t="s">
        <v>3</v>
      </c>
      <c r="D58" s="196">
        <v>7.3896889999999997</v>
      </c>
      <c r="E58" s="123" t="s">
        <v>40</v>
      </c>
      <c r="F58" s="187">
        <v>7.3896889999999997</v>
      </c>
      <c r="G58" s="126"/>
      <c r="H58" s="55"/>
      <c r="I58" s="105">
        <v>0</v>
      </c>
      <c r="J58" s="203">
        <v>0</v>
      </c>
      <c r="K58" s="221"/>
      <c r="L58" s="134"/>
      <c r="M58" s="208"/>
      <c r="N58" s="228">
        <f t="shared" si="4"/>
        <v>7.3896889999999997</v>
      </c>
      <c r="O58" s="148">
        <v>0</v>
      </c>
      <c r="P58" s="229">
        <v>0</v>
      </c>
      <c r="Q58" s="5">
        <v>0</v>
      </c>
      <c r="R58" s="5">
        <v>0</v>
      </c>
      <c r="S58" s="5">
        <v>0</v>
      </c>
      <c r="T58" s="197">
        <v>0</v>
      </c>
      <c r="U58" s="168">
        <f t="shared" si="5"/>
        <v>7.3896889999999997</v>
      </c>
    </row>
    <row r="59" spans="1:236" x14ac:dyDescent="0.3">
      <c r="A59" s="194">
        <v>10094</v>
      </c>
      <c r="B59" s="194" t="s">
        <v>2</v>
      </c>
      <c r="C59" s="194" t="s">
        <v>3</v>
      </c>
      <c r="D59" s="196">
        <v>7.6403040000000004</v>
      </c>
      <c r="E59" s="123" t="s">
        <v>40</v>
      </c>
      <c r="F59" s="187">
        <v>7.6403040000000004</v>
      </c>
      <c r="G59" s="126"/>
      <c r="H59" s="55"/>
      <c r="I59" s="105">
        <v>0</v>
      </c>
      <c r="J59" s="203">
        <v>0</v>
      </c>
      <c r="K59" s="132"/>
      <c r="L59" s="197"/>
      <c r="M59" s="82"/>
      <c r="N59" s="228">
        <f t="shared" si="4"/>
        <v>7.6403040000000004</v>
      </c>
      <c r="O59" s="148">
        <v>0</v>
      </c>
      <c r="P59" s="229">
        <v>0</v>
      </c>
      <c r="Q59" s="5">
        <v>0</v>
      </c>
      <c r="R59" s="5">
        <v>0</v>
      </c>
      <c r="S59" s="5">
        <v>0</v>
      </c>
      <c r="T59" s="197">
        <v>0</v>
      </c>
      <c r="U59" s="168">
        <f t="shared" si="5"/>
        <v>7.6403040000000004</v>
      </c>
    </row>
    <row r="60" spans="1:236" x14ac:dyDescent="0.3">
      <c r="A60" s="194">
        <v>10095</v>
      </c>
      <c r="B60" s="194" t="s">
        <v>2</v>
      </c>
      <c r="C60" s="194" t="s">
        <v>3</v>
      </c>
      <c r="D60" s="196">
        <v>6.434507</v>
      </c>
      <c r="E60" s="123" t="s">
        <v>58</v>
      </c>
      <c r="F60" s="187">
        <v>1.797293</v>
      </c>
      <c r="G60" s="123"/>
      <c r="H60" s="54"/>
      <c r="I60" s="105">
        <v>0</v>
      </c>
      <c r="J60" s="203">
        <v>0</v>
      </c>
      <c r="K60" s="132"/>
      <c r="L60" s="197"/>
      <c r="M60" s="82">
        <v>4.6372140000000002</v>
      </c>
      <c r="N60" s="228">
        <f t="shared" si="4"/>
        <v>1.7972950000000001</v>
      </c>
      <c r="O60" s="148">
        <v>4.6372119999999999</v>
      </c>
      <c r="P60" s="229">
        <v>0</v>
      </c>
      <c r="Q60" s="5">
        <v>0</v>
      </c>
      <c r="R60" s="195">
        <v>6.434507</v>
      </c>
      <c r="S60" s="5">
        <v>0</v>
      </c>
      <c r="T60" s="197">
        <v>0</v>
      </c>
      <c r="U60" s="168">
        <f t="shared" si="5"/>
        <v>0</v>
      </c>
    </row>
    <row r="61" spans="1:236" x14ac:dyDescent="0.3">
      <c r="A61" s="194">
        <v>10096</v>
      </c>
      <c r="B61" s="194" t="s">
        <v>2</v>
      </c>
      <c r="C61" s="194" t="s">
        <v>3</v>
      </c>
      <c r="D61" s="196">
        <v>9.1044929999999997</v>
      </c>
      <c r="E61" s="122" t="s">
        <v>58</v>
      </c>
      <c r="F61" s="190">
        <v>7.836684</v>
      </c>
      <c r="G61" s="126"/>
      <c r="H61" s="55"/>
      <c r="I61" s="105">
        <v>5.0180509999999998</v>
      </c>
      <c r="J61" s="203">
        <v>0</v>
      </c>
      <c r="K61" s="132"/>
      <c r="L61" s="197"/>
      <c r="M61" s="82">
        <v>1.267808</v>
      </c>
      <c r="N61" s="228">
        <f t="shared" si="4"/>
        <v>7.836684</v>
      </c>
      <c r="O61" s="148">
        <v>1.267809</v>
      </c>
      <c r="P61" s="229">
        <v>0</v>
      </c>
      <c r="Q61" s="195">
        <v>4.2398610000000003</v>
      </c>
      <c r="R61" s="195">
        <v>9.6500000000000004E-4</v>
      </c>
      <c r="S61" s="195">
        <v>4.8636679999999997</v>
      </c>
      <c r="T61" s="197">
        <v>0</v>
      </c>
      <c r="U61" s="168">
        <f t="shared" si="5"/>
        <v>-9.9999999925159955E-7</v>
      </c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  <c r="AY61" s="30"/>
      <c r="AZ61" s="30"/>
      <c r="BA61" s="30"/>
      <c r="BB61" s="30"/>
      <c r="BC61" s="30"/>
      <c r="BD61" s="30"/>
      <c r="BE61" s="30"/>
      <c r="BF61" s="30"/>
      <c r="BG61" s="30"/>
      <c r="BH61" s="30"/>
      <c r="BI61" s="30"/>
      <c r="BJ61" s="30"/>
      <c r="BK61" s="30"/>
      <c r="BL61" s="30"/>
      <c r="BM61" s="30"/>
      <c r="BN61" s="30"/>
      <c r="BO61" s="30"/>
      <c r="BP61" s="30"/>
      <c r="BQ61" s="30"/>
      <c r="BR61" s="30"/>
      <c r="BS61" s="30"/>
      <c r="BT61" s="30"/>
      <c r="BU61" s="30"/>
      <c r="BV61" s="30"/>
      <c r="BW61" s="30"/>
      <c r="BX61" s="30"/>
      <c r="BY61" s="30"/>
      <c r="BZ61" s="30"/>
      <c r="CA61" s="30"/>
      <c r="CB61" s="30"/>
      <c r="CC61" s="30"/>
      <c r="CD61" s="30"/>
      <c r="CE61" s="30"/>
      <c r="CF61" s="30"/>
      <c r="CG61" s="30"/>
      <c r="CH61" s="30"/>
      <c r="CI61" s="30"/>
      <c r="CJ61" s="30"/>
      <c r="CK61" s="30"/>
      <c r="CL61" s="30"/>
      <c r="CM61" s="30"/>
      <c r="CN61" s="30"/>
      <c r="CO61" s="30"/>
      <c r="CP61" s="30"/>
      <c r="CQ61" s="30"/>
      <c r="CR61" s="30"/>
      <c r="CS61" s="30"/>
      <c r="CT61" s="30"/>
      <c r="CU61" s="30"/>
      <c r="CV61" s="30"/>
      <c r="CW61" s="30"/>
      <c r="CX61" s="30"/>
      <c r="CY61" s="30"/>
      <c r="CZ61" s="30"/>
      <c r="DA61" s="30"/>
      <c r="DB61" s="30"/>
      <c r="DC61" s="30"/>
      <c r="DD61" s="30"/>
      <c r="DE61" s="30"/>
      <c r="DF61" s="30"/>
      <c r="DG61" s="30"/>
      <c r="DH61" s="30"/>
      <c r="DI61" s="30"/>
      <c r="DJ61" s="30"/>
      <c r="DK61" s="30"/>
      <c r="DL61" s="30"/>
      <c r="DM61" s="30"/>
      <c r="DN61" s="30"/>
      <c r="DO61" s="30"/>
      <c r="DP61" s="30"/>
      <c r="DQ61" s="30"/>
      <c r="DR61" s="30"/>
      <c r="DS61" s="30"/>
      <c r="DT61" s="30"/>
      <c r="DU61" s="30"/>
      <c r="DV61" s="30"/>
      <c r="DW61" s="30"/>
      <c r="DX61" s="30"/>
      <c r="DY61" s="30"/>
      <c r="DZ61" s="30"/>
      <c r="EA61" s="30"/>
      <c r="EB61" s="30"/>
      <c r="EC61" s="30"/>
      <c r="ED61" s="30"/>
      <c r="EE61" s="30"/>
      <c r="EF61" s="30"/>
      <c r="EG61" s="30"/>
      <c r="EH61" s="30"/>
      <c r="EI61" s="30"/>
      <c r="EJ61" s="30"/>
      <c r="EK61" s="30"/>
      <c r="EL61" s="30"/>
      <c r="EM61" s="30"/>
      <c r="EN61" s="30"/>
      <c r="EO61" s="30"/>
      <c r="EP61" s="30"/>
      <c r="EQ61" s="30"/>
      <c r="ER61" s="30"/>
      <c r="ES61" s="30"/>
      <c r="ET61" s="30"/>
      <c r="EU61" s="30"/>
      <c r="EV61" s="30"/>
      <c r="EW61" s="30"/>
      <c r="EX61" s="30"/>
      <c r="EY61" s="30"/>
      <c r="EZ61" s="30"/>
      <c r="FA61" s="30"/>
      <c r="FB61" s="30"/>
      <c r="FC61" s="30"/>
      <c r="FD61" s="30"/>
      <c r="FE61" s="30"/>
      <c r="FF61" s="30"/>
      <c r="FG61" s="30"/>
      <c r="FH61" s="30"/>
      <c r="FI61" s="30"/>
      <c r="FJ61" s="30"/>
      <c r="FK61" s="30"/>
      <c r="FL61" s="30"/>
      <c r="FM61" s="30"/>
      <c r="FN61" s="30"/>
      <c r="FO61" s="30"/>
      <c r="FP61" s="30"/>
      <c r="FQ61" s="30"/>
      <c r="FR61" s="30"/>
      <c r="FS61" s="30"/>
      <c r="FT61" s="30"/>
      <c r="FU61" s="30"/>
      <c r="FV61" s="30"/>
      <c r="FW61" s="30"/>
      <c r="FX61" s="30"/>
      <c r="FY61" s="30"/>
      <c r="FZ61" s="30"/>
      <c r="GA61" s="30"/>
      <c r="GB61" s="30"/>
      <c r="GC61" s="30"/>
      <c r="GD61" s="30"/>
      <c r="GE61" s="30"/>
      <c r="GF61" s="30"/>
      <c r="GG61" s="30"/>
      <c r="GH61" s="30"/>
      <c r="GI61" s="30"/>
      <c r="GJ61" s="30"/>
      <c r="GK61" s="30"/>
      <c r="GL61" s="30"/>
      <c r="GM61" s="30"/>
      <c r="GN61" s="30"/>
      <c r="GO61" s="30"/>
      <c r="GP61" s="30"/>
      <c r="GQ61" s="30"/>
      <c r="GR61" s="30"/>
      <c r="GS61" s="30"/>
      <c r="GT61" s="30"/>
      <c r="GU61" s="30"/>
      <c r="GV61" s="30"/>
      <c r="GW61" s="30"/>
      <c r="GX61" s="30"/>
      <c r="GY61" s="30"/>
      <c r="GZ61" s="30"/>
      <c r="HA61" s="30"/>
      <c r="HB61" s="30"/>
      <c r="HC61" s="30"/>
      <c r="HD61" s="30"/>
      <c r="HE61" s="30"/>
      <c r="HF61" s="30"/>
      <c r="HG61" s="30"/>
      <c r="HH61" s="30"/>
      <c r="HI61" s="30"/>
      <c r="HJ61" s="30"/>
      <c r="HK61" s="30"/>
      <c r="HL61" s="30"/>
      <c r="HM61" s="30"/>
      <c r="HN61" s="30"/>
      <c r="HO61" s="30"/>
      <c r="HP61" s="30"/>
      <c r="HQ61" s="30"/>
      <c r="HR61" s="30"/>
      <c r="HS61" s="30"/>
      <c r="HT61" s="30"/>
      <c r="HU61" s="30"/>
      <c r="HV61" s="30"/>
      <c r="HW61" s="30"/>
      <c r="HX61" s="30"/>
      <c r="HY61" s="30"/>
      <c r="HZ61" s="30"/>
      <c r="IA61" s="30"/>
      <c r="IB61" s="30"/>
    </row>
    <row r="62" spans="1:236" x14ac:dyDescent="0.3">
      <c r="A62" s="194">
        <v>10097</v>
      </c>
      <c r="B62" s="194" t="s">
        <v>2</v>
      </c>
      <c r="C62" s="194" t="s">
        <v>3</v>
      </c>
      <c r="D62" s="196">
        <v>10.277478</v>
      </c>
      <c r="E62" s="122"/>
      <c r="F62" s="190"/>
      <c r="I62" s="105">
        <v>0</v>
      </c>
      <c r="J62" s="203">
        <v>0</v>
      </c>
      <c r="K62" s="221"/>
      <c r="L62" s="136"/>
      <c r="M62" s="82">
        <v>10.277480000000001</v>
      </c>
      <c r="N62" s="228">
        <f t="shared" si="4"/>
        <v>-2.0000000002795559E-6</v>
      </c>
      <c r="O62" s="148">
        <v>10.277480000000001</v>
      </c>
      <c r="P62" s="229">
        <v>0</v>
      </c>
      <c r="Q62" s="5">
        <v>0</v>
      </c>
      <c r="R62" s="5">
        <v>0</v>
      </c>
      <c r="S62" s="195">
        <v>4.9866580000000003</v>
      </c>
      <c r="T62" s="197">
        <v>0</v>
      </c>
      <c r="U62" s="168">
        <f t="shared" si="5"/>
        <v>5.2908200000000001</v>
      </c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  <c r="AP62" s="30"/>
      <c r="AQ62" s="30"/>
      <c r="AR62" s="30"/>
      <c r="AS62" s="30"/>
      <c r="AT62" s="30"/>
      <c r="AU62" s="30"/>
      <c r="AV62" s="30"/>
      <c r="AW62" s="30"/>
      <c r="AX62" s="30"/>
      <c r="AY62" s="30"/>
      <c r="AZ62" s="30"/>
      <c r="BA62" s="30"/>
      <c r="BB62" s="30"/>
      <c r="BC62" s="30"/>
      <c r="BD62" s="30"/>
      <c r="BE62" s="30"/>
      <c r="BF62" s="30"/>
      <c r="BG62" s="30"/>
      <c r="BH62" s="30"/>
      <c r="BI62" s="30"/>
      <c r="BJ62" s="30"/>
      <c r="BK62" s="30"/>
      <c r="BL62" s="30"/>
      <c r="BM62" s="30"/>
      <c r="BN62" s="30"/>
      <c r="BO62" s="30"/>
      <c r="BP62" s="30"/>
      <c r="BQ62" s="30"/>
      <c r="BR62" s="30"/>
      <c r="BS62" s="30"/>
      <c r="BT62" s="30"/>
      <c r="BU62" s="30"/>
      <c r="BV62" s="30"/>
      <c r="BW62" s="30"/>
      <c r="BX62" s="30"/>
      <c r="BY62" s="30"/>
      <c r="BZ62" s="30"/>
      <c r="CA62" s="30"/>
      <c r="CB62" s="30"/>
      <c r="CC62" s="30"/>
      <c r="CD62" s="30"/>
      <c r="CE62" s="30"/>
      <c r="CF62" s="30"/>
      <c r="CG62" s="30"/>
      <c r="CH62" s="30"/>
      <c r="CI62" s="30"/>
      <c r="CJ62" s="30"/>
      <c r="CK62" s="30"/>
      <c r="CL62" s="30"/>
      <c r="CM62" s="30"/>
      <c r="CN62" s="30"/>
      <c r="CO62" s="30"/>
      <c r="CP62" s="30"/>
      <c r="CQ62" s="30"/>
      <c r="CR62" s="30"/>
      <c r="CS62" s="30"/>
      <c r="CT62" s="30"/>
      <c r="CU62" s="30"/>
      <c r="CV62" s="30"/>
      <c r="CW62" s="30"/>
      <c r="CX62" s="30"/>
      <c r="CY62" s="30"/>
      <c r="CZ62" s="30"/>
      <c r="DA62" s="30"/>
      <c r="DB62" s="30"/>
      <c r="DC62" s="30"/>
      <c r="DD62" s="30"/>
      <c r="DE62" s="30"/>
      <c r="DF62" s="30"/>
      <c r="DG62" s="30"/>
      <c r="DH62" s="30"/>
      <c r="DI62" s="30"/>
      <c r="DJ62" s="30"/>
      <c r="DK62" s="30"/>
      <c r="DL62" s="30"/>
      <c r="DM62" s="30"/>
      <c r="DN62" s="30"/>
      <c r="DO62" s="30"/>
      <c r="DP62" s="30"/>
      <c r="DQ62" s="30"/>
      <c r="DR62" s="30"/>
      <c r="DS62" s="30"/>
      <c r="DT62" s="30"/>
      <c r="DU62" s="30"/>
      <c r="DV62" s="30"/>
      <c r="DW62" s="30"/>
      <c r="DX62" s="30"/>
      <c r="DY62" s="30"/>
      <c r="DZ62" s="30"/>
      <c r="EA62" s="30"/>
      <c r="EB62" s="30"/>
      <c r="EC62" s="30"/>
      <c r="ED62" s="30"/>
      <c r="EE62" s="30"/>
      <c r="EF62" s="30"/>
      <c r="EG62" s="30"/>
      <c r="EH62" s="30"/>
      <c r="EI62" s="30"/>
      <c r="EJ62" s="30"/>
      <c r="EK62" s="30"/>
      <c r="EL62" s="30"/>
      <c r="EM62" s="30"/>
      <c r="EN62" s="30"/>
      <c r="EO62" s="30"/>
      <c r="EP62" s="30"/>
      <c r="EQ62" s="30"/>
      <c r="ER62" s="30"/>
      <c r="ES62" s="30"/>
      <c r="ET62" s="30"/>
      <c r="EU62" s="30"/>
      <c r="EV62" s="30"/>
      <c r="EW62" s="30"/>
      <c r="EX62" s="30"/>
      <c r="EY62" s="30"/>
      <c r="EZ62" s="30"/>
      <c r="FA62" s="30"/>
      <c r="FB62" s="30"/>
      <c r="FC62" s="30"/>
      <c r="FD62" s="30"/>
      <c r="FE62" s="30"/>
      <c r="FF62" s="30"/>
      <c r="FG62" s="30"/>
      <c r="FH62" s="30"/>
      <c r="FI62" s="30"/>
      <c r="FJ62" s="30"/>
      <c r="FK62" s="30"/>
      <c r="FL62" s="30"/>
      <c r="FM62" s="30"/>
      <c r="FN62" s="30"/>
      <c r="FO62" s="30"/>
      <c r="FP62" s="30"/>
      <c r="FQ62" s="30"/>
      <c r="FR62" s="30"/>
      <c r="FS62" s="30"/>
      <c r="FT62" s="30"/>
      <c r="FU62" s="30"/>
      <c r="FV62" s="30"/>
      <c r="FW62" s="30"/>
      <c r="FX62" s="30"/>
      <c r="FY62" s="30"/>
      <c r="FZ62" s="30"/>
      <c r="GA62" s="30"/>
      <c r="GB62" s="30"/>
      <c r="GC62" s="30"/>
      <c r="GD62" s="30"/>
      <c r="GE62" s="30"/>
      <c r="GF62" s="30"/>
      <c r="GG62" s="30"/>
      <c r="GH62" s="30"/>
      <c r="GI62" s="30"/>
      <c r="GJ62" s="30"/>
      <c r="GK62" s="30"/>
      <c r="GL62" s="30"/>
      <c r="GM62" s="30"/>
      <c r="GN62" s="30"/>
      <c r="GO62" s="30"/>
      <c r="GP62" s="30"/>
      <c r="GQ62" s="30"/>
      <c r="GR62" s="30"/>
      <c r="GS62" s="30"/>
      <c r="GT62" s="30"/>
      <c r="GU62" s="30"/>
      <c r="GV62" s="30"/>
      <c r="GW62" s="30"/>
      <c r="GX62" s="30"/>
      <c r="GY62" s="30"/>
      <c r="GZ62" s="30"/>
      <c r="HA62" s="30"/>
      <c r="HB62" s="30"/>
      <c r="HC62" s="30"/>
      <c r="HD62" s="30"/>
      <c r="HE62" s="30"/>
      <c r="HF62" s="30"/>
      <c r="HG62" s="30"/>
      <c r="HH62" s="30"/>
      <c r="HI62" s="30"/>
      <c r="HJ62" s="30"/>
      <c r="HK62" s="30"/>
      <c r="HL62" s="30"/>
      <c r="HM62" s="30"/>
      <c r="HN62" s="30"/>
      <c r="HO62" s="30"/>
      <c r="HP62" s="30"/>
      <c r="HQ62" s="30"/>
      <c r="HR62" s="30"/>
      <c r="HS62" s="30"/>
      <c r="HT62" s="30"/>
      <c r="HU62" s="30"/>
      <c r="HV62" s="30"/>
      <c r="HW62" s="30"/>
      <c r="HX62" s="30"/>
      <c r="HY62" s="30"/>
      <c r="HZ62" s="30"/>
      <c r="IA62" s="30"/>
      <c r="IB62" s="30"/>
    </row>
    <row r="63" spans="1:236" x14ac:dyDescent="0.3">
      <c r="A63" s="194">
        <v>10098</v>
      </c>
      <c r="B63" s="194" t="s">
        <v>2</v>
      </c>
      <c r="C63" s="194" t="s">
        <v>3</v>
      </c>
      <c r="D63" s="196">
        <v>7.2877239999999999</v>
      </c>
      <c r="E63" s="122" t="s">
        <v>51</v>
      </c>
      <c r="F63" s="190">
        <v>7.2877239999999999</v>
      </c>
      <c r="G63" s="126"/>
      <c r="H63" s="55"/>
      <c r="I63" s="105">
        <v>3.1565970000000001</v>
      </c>
      <c r="J63" s="203">
        <v>0</v>
      </c>
      <c r="K63" s="132"/>
      <c r="L63" s="197"/>
      <c r="M63" s="82"/>
      <c r="N63" s="228">
        <f t="shared" si="4"/>
        <v>7.2877239999999999</v>
      </c>
      <c r="O63" s="148">
        <v>0</v>
      </c>
      <c r="P63" s="229">
        <v>0</v>
      </c>
      <c r="Q63" s="5">
        <v>0</v>
      </c>
      <c r="R63" s="5">
        <v>0</v>
      </c>
      <c r="S63" s="195">
        <v>4.0990359999999999</v>
      </c>
      <c r="T63" s="197">
        <v>0</v>
      </c>
      <c r="U63" s="168">
        <f t="shared" si="5"/>
        <v>3.188688</v>
      </c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  <c r="AK63" s="30"/>
      <c r="AL63" s="30"/>
      <c r="AM63" s="30"/>
      <c r="AN63" s="30"/>
      <c r="AO63" s="30"/>
      <c r="AP63" s="30"/>
      <c r="AQ63" s="30"/>
      <c r="AR63" s="30"/>
      <c r="AS63" s="30"/>
      <c r="AT63" s="30"/>
      <c r="AU63" s="30"/>
      <c r="AV63" s="30"/>
      <c r="AW63" s="30"/>
      <c r="AX63" s="30"/>
      <c r="AY63" s="30"/>
      <c r="AZ63" s="30"/>
      <c r="BA63" s="30"/>
      <c r="BB63" s="30"/>
      <c r="BC63" s="30"/>
      <c r="BD63" s="30"/>
      <c r="BE63" s="30"/>
      <c r="BF63" s="30"/>
      <c r="BG63" s="30"/>
      <c r="BH63" s="30"/>
      <c r="BI63" s="30"/>
      <c r="BJ63" s="30"/>
      <c r="BK63" s="30"/>
      <c r="BL63" s="30"/>
      <c r="BM63" s="30"/>
      <c r="BN63" s="30"/>
      <c r="BO63" s="30"/>
      <c r="BP63" s="30"/>
      <c r="BQ63" s="30"/>
      <c r="BR63" s="30"/>
      <c r="BS63" s="30"/>
      <c r="BT63" s="30"/>
      <c r="BU63" s="30"/>
      <c r="BV63" s="30"/>
      <c r="BW63" s="30"/>
      <c r="BX63" s="30"/>
      <c r="BY63" s="30"/>
      <c r="BZ63" s="30"/>
      <c r="CA63" s="30"/>
      <c r="CB63" s="30"/>
      <c r="CC63" s="30"/>
      <c r="CD63" s="30"/>
      <c r="CE63" s="30"/>
      <c r="CF63" s="30"/>
      <c r="CG63" s="30"/>
      <c r="CH63" s="30"/>
      <c r="CI63" s="30"/>
      <c r="CJ63" s="30"/>
      <c r="CK63" s="30"/>
      <c r="CL63" s="30"/>
      <c r="CM63" s="30"/>
      <c r="CN63" s="30"/>
      <c r="CO63" s="30"/>
      <c r="CP63" s="30"/>
      <c r="CQ63" s="30"/>
      <c r="CR63" s="30"/>
      <c r="CS63" s="30"/>
      <c r="CT63" s="30"/>
      <c r="CU63" s="30"/>
      <c r="CV63" s="30"/>
      <c r="CW63" s="30"/>
      <c r="CX63" s="30"/>
      <c r="CY63" s="30"/>
      <c r="CZ63" s="30"/>
      <c r="DA63" s="30"/>
      <c r="DB63" s="30"/>
      <c r="DC63" s="30"/>
      <c r="DD63" s="30"/>
      <c r="DE63" s="30"/>
      <c r="DF63" s="30"/>
      <c r="DG63" s="30"/>
      <c r="DH63" s="30"/>
      <c r="DI63" s="30"/>
      <c r="DJ63" s="30"/>
      <c r="DK63" s="30"/>
      <c r="DL63" s="30"/>
      <c r="DM63" s="30"/>
      <c r="DN63" s="30"/>
      <c r="DO63" s="30"/>
      <c r="DP63" s="30"/>
      <c r="DQ63" s="30"/>
      <c r="DR63" s="30"/>
      <c r="DS63" s="30"/>
      <c r="DT63" s="30"/>
      <c r="DU63" s="30"/>
      <c r="DV63" s="30"/>
      <c r="DW63" s="30"/>
      <c r="DX63" s="30"/>
      <c r="DY63" s="30"/>
      <c r="DZ63" s="30"/>
      <c r="EA63" s="30"/>
      <c r="EB63" s="30"/>
      <c r="EC63" s="30"/>
      <c r="ED63" s="30"/>
      <c r="EE63" s="30"/>
      <c r="EF63" s="30"/>
      <c r="EG63" s="30"/>
      <c r="EH63" s="30"/>
      <c r="EI63" s="30"/>
      <c r="EJ63" s="30"/>
      <c r="EK63" s="30"/>
      <c r="EL63" s="30"/>
      <c r="EM63" s="30"/>
      <c r="EN63" s="30"/>
      <c r="EO63" s="30"/>
      <c r="EP63" s="30"/>
      <c r="EQ63" s="30"/>
      <c r="ER63" s="30"/>
      <c r="ES63" s="30"/>
      <c r="ET63" s="30"/>
      <c r="EU63" s="30"/>
      <c r="EV63" s="30"/>
      <c r="EW63" s="30"/>
      <c r="EX63" s="30"/>
      <c r="EY63" s="30"/>
      <c r="EZ63" s="30"/>
      <c r="FA63" s="30"/>
      <c r="FB63" s="30"/>
      <c r="FC63" s="30"/>
      <c r="FD63" s="30"/>
      <c r="FE63" s="30"/>
      <c r="FF63" s="30"/>
      <c r="FG63" s="30"/>
      <c r="FH63" s="30"/>
      <c r="FI63" s="30"/>
      <c r="FJ63" s="30"/>
      <c r="FK63" s="30"/>
      <c r="FL63" s="30"/>
      <c r="FM63" s="30"/>
      <c r="FN63" s="30"/>
      <c r="FO63" s="30"/>
      <c r="FP63" s="30"/>
      <c r="FQ63" s="30"/>
      <c r="FR63" s="30"/>
      <c r="FS63" s="30"/>
      <c r="FT63" s="30"/>
      <c r="FU63" s="30"/>
      <c r="FV63" s="30"/>
      <c r="FW63" s="30"/>
      <c r="FX63" s="30"/>
      <c r="FY63" s="30"/>
      <c r="FZ63" s="30"/>
      <c r="GA63" s="30"/>
      <c r="GB63" s="30"/>
      <c r="GC63" s="30"/>
      <c r="GD63" s="30"/>
      <c r="GE63" s="30"/>
      <c r="GF63" s="30"/>
      <c r="GG63" s="30"/>
      <c r="GH63" s="30"/>
      <c r="GI63" s="30"/>
      <c r="GJ63" s="30"/>
      <c r="GK63" s="30"/>
      <c r="GL63" s="30"/>
      <c r="GM63" s="30"/>
      <c r="GN63" s="30"/>
      <c r="GO63" s="30"/>
      <c r="GP63" s="30"/>
      <c r="GQ63" s="30"/>
      <c r="GR63" s="30"/>
      <c r="GS63" s="30"/>
      <c r="GT63" s="30"/>
      <c r="GU63" s="30"/>
      <c r="GV63" s="30"/>
      <c r="GW63" s="30"/>
      <c r="GX63" s="30"/>
      <c r="GY63" s="30"/>
      <c r="GZ63" s="30"/>
      <c r="HA63" s="30"/>
      <c r="HB63" s="30"/>
      <c r="HC63" s="30"/>
      <c r="HD63" s="30"/>
      <c r="HE63" s="30"/>
      <c r="HF63" s="30"/>
      <c r="HG63" s="30"/>
      <c r="HH63" s="30"/>
      <c r="HI63" s="30"/>
      <c r="HJ63" s="30"/>
      <c r="HK63" s="30"/>
      <c r="HL63" s="30"/>
      <c r="HM63" s="30"/>
      <c r="HN63" s="30"/>
      <c r="HO63" s="30"/>
      <c r="HP63" s="30"/>
      <c r="HQ63" s="30"/>
      <c r="HR63" s="30"/>
      <c r="HS63" s="30"/>
      <c r="HT63" s="30"/>
      <c r="HU63" s="30"/>
      <c r="HV63" s="30"/>
      <c r="HW63" s="30"/>
      <c r="HX63" s="30"/>
      <c r="HY63" s="30"/>
      <c r="HZ63" s="30"/>
      <c r="IA63" s="30"/>
      <c r="IB63" s="30"/>
    </row>
    <row r="64" spans="1:236" s="118" customFormat="1" x14ac:dyDescent="0.3">
      <c r="A64" s="194">
        <v>10116</v>
      </c>
      <c r="B64" s="194" t="s">
        <v>2</v>
      </c>
      <c r="C64" s="194" t="s">
        <v>3</v>
      </c>
      <c r="D64" s="196">
        <v>3.9832800000000002</v>
      </c>
      <c r="E64" s="124"/>
      <c r="F64" s="120"/>
      <c r="G64" s="124"/>
      <c r="H64" s="120"/>
      <c r="I64" s="225">
        <v>0</v>
      </c>
      <c r="J64" s="203">
        <v>0</v>
      </c>
      <c r="K64" s="132" t="s">
        <v>53</v>
      </c>
      <c r="L64" s="197">
        <v>3.9832800000000002</v>
      </c>
      <c r="M64" s="143"/>
      <c r="N64" s="228">
        <f t="shared" si="4"/>
        <v>0</v>
      </c>
      <c r="O64" s="148">
        <v>3.9832800000000002</v>
      </c>
      <c r="P64" s="229">
        <v>3.9832809999999998</v>
      </c>
      <c r="Q64" s="5">
        <v>0</v>
      </c>
      <c r="R64" s="5">
        <v>0</v>
      </c>
      <c r="S64" s="5">
        <v>0</v>
      </c>
      <c r="T64" s="197">
        <v>0</v>
      </c>
      <c r="U64" s="168">
        <f t="shared" si="5"/>
        <v>3.9832800000000002</v>
      </c>
      <c r="V64" s="104"/>
      <c r="W64" s="104"/>
      <c r="X64" s="104"/>
      <c r="Y64" s="104"/>
      <c r="Z64" s="104"/>
      <c r="AA64" s="104"/>
      <c r="AB64" s="104"/>
      <c r="AC64" s="104"/>
      <c r="AD64" s="104"/>
      <c r="AE64" s="104"/>
      <c r="AF64" s="104"/>
      <c r="AG64" s="104"/>
      <c r="AH64" s="104"/>
      <c r="AI64" s="104"/>
      <c r="AJ64" s="104"/>
      <c r="AK64" s="104"/>
      <c r="AL64" s="104"/>
      <c r="AM64" s="104"/>
      <c r="AN64" s="104"/>
      <c r="AO64" s="104"/>
      <c r="AP64" s="104"/>
      <c r="AQ64" s="104"/>
      <c r="AR64" s="104"/>
      <c r="AS64" s="104"/>
      <c r="AT64" s="104"/>
      <c r="AU64" s="104"/>
      <c r="AV64" s="104"/>
      <c r="AW64" s="104"/>
      <c r="AX64" s="104"/>
      <c r="AY64" s="104"/>
      <c r="AZ64" s="104"/>
      <c r="BA64" s="104"/>
      <c r="BB64" s="104"/>
      <c r="BC64" s="104"/>
      <c r="BD64" s="104"/>
      <c r="BE64" s="104"/>
      <c r="BF64" s="104"/>
      <c r="BG64" s="104"/>
      <c r="BH64" s="104"/>
      <c r="BI64" s="104"/>
      <c r="BJ64" s="104"/>
      <c r="BK64" s="104"/>
      <c r="BL64" s="104"/>
      <c r="BM64" s="104"/>
      <c r="BN64" s="104"/>
      <c r="BO64" s="104"/>
      <c r="BP64" s="104"/>
      <c r="BQ64" s="104"/>
      <c r="BR64" s="104"/>
      <c r="BS64" s="104"/>
      <c r="BT64" s="104"/>
      <c r="BU64" s="104"/>
      <c r="BV64" s="104"/>
      <c r="BW64" s="104"/>
      <c r="BX64" s="104"/>
      <c r="BY64" s="104"/>
      <c r="BZ64" s="104"/>
      <c r="CA64" s="104"/>
      <c r="CB64" s="104"/>
      <c r="CC64" s="104"/>
      <c r="CD64" s="104"/>
      <c r="CE64" s="104"/>
      <c r="CF64" s="104"/>
      <c r="CG64" s="104"/>
      <c r="CH64" s="104"/>
      <c r="CI64" s="104"/>
      <c r="CJ64" s="104"/>
      <c r="CK64" s="104"/>
      <c r="CL64" s="104"/>
      <c r="CM64" s="104"/>
      <c r="CN64" s="104"/>
      <c r="CO64" s="104"/>
      <c r="CP64" s="104"/>
      <c r="CQ64" s="104"/>
      <c r="CR64" s="104"/>
      <c r="CS64" s="104"/>
      <c r="CT64" s="104"/>
      <c r="CU64" s="104"/>
      <c r="CV64" s="104"/>
      <c r="CW64" s="104"/>
      <c r="CX64" s="104"/>
      <c r="CY64" s="104"/>
      <c r="CZ64" s="104"/>
      <c r="DA64" s="104"/>
      <c r="DB64" s="104"/>
      <c r="DC64" s="104"/>
      <c r="DD64" s="104"/>
      <c r="DE64" s="104"/>
      <c r="DF64" s="104"/>
      <c r="DG64" s="104"/>
      <c r="DH64" s="104"/>
      <c r="DI64" s="104"/>
      <c r="DJ64" s="104"/>
      <c r="DK64" s="104"/>
      <c r="DL64" s="104"/>
      <c r="DM64" s="104"/>
      <c r="DN64" s="104"/>
      <c r="DO64" s="104"/>
      <c r="DP64" s="104"/>
      <c r="DQ64" s="104"/>
      <c r="DR64" s="104"/>
      <c r="DS64" s="104"/>
      <c r="DT64" s="104"/>
      <c r="DU64" s="104"/>
      <c r="DV64" s="104"/>
      <c r="DW64" s="104"/>
      <c r="DX64" s="104"/>
      <c r="DY64" s="104"/>
      <c r="DZ64" s="104"/>
      <c r="EA64" s="104"/>
      <c r="EB64" s="104"/>
      <c r="EC64" s="104"/>
      <c r="ED64" s="104"/>
      <c r="EE64" s="104"/>
      <c r="EF64" s="104"/>
      <c r="EG64" s="104"/>
      <c r="EH64" s="104"/>
      <c r="EI64" s="104"/>
      <c r="EJ64" s="104"/>
      <c r="EK64" s="104"/>
      <c r="EL64" s="104"/>
      <c r="EM64" s="104"/>
      <c r="EN64" s="104"/>
      <c r="EO64" s="104"/>
      <c r="EP64" s="104"/>
      <c r="EQ64" s="104"/>
      <c r="ER64" s="104"/>
      <c r="ES64" s="104"/>
      <c r="ET64" s="104"/>
      <c r="EU64" s="104"/>
      <c r="EV64" s="104"/>
      <c r="EW64" s="104"/>
      <c r="EX64" s="104"/>
      <c r="EY64" s="104"/>
      <c r="EZ64" s="104"/>
      <c r="FA64" s="104"/>
      <c r="FB64" s="104"/>
      <c r="FC64" s="104"/>
      <c r="FD64" s="104"/>
      <c r="FE64" s="104"/>
      <c r="FF64" s="104"/>
      <c r="FG64" s="104"/>
      <c r="FH64" s="104"/>
      <c r="FI64" s="104"/>
      <c r="FJ64" s="104"/>
      <c r="FK64" s="104"/>
      <c r="FL64" s="104"/>
      <c r="FM64" s="104"/>
      <c r="FN64" s="104"/>
      <c r="FO64" s="104"/>
      <c r="FP64" s="104"/>
      <c r="FQ64" s="104"/>
      <c r="FR64" s="104"/>
      <c r="FS64" s="104"/>
      <c r="FT64" s="104"/>
      <c r="FU64" s="104"/>
      <c r="FV64" s="104"/>
      <c r="FW64" s="104"/>
      <c r="FX64" s="104"/>
      <c r="FY64" s="104"/>
      <c r="FZ64" s="104"/>
      <c r="GA64" s="104"/>
      <c r="GB64" s="104"/>
      <c r="GC64" s="104"/>
      <c r="GD64" s="104"/>
      <c r="GE64" s="104"/>
      <c r="GF64" s="104"/>
      <c r="GG64" s="104"/>
      <c r="GH64" s="104"/>
      <c r="GI64" s="104"/>
      <c r="GJ64" s="104"/>
      <c r="GK64" s="104"/>
      <c r="GL64" s="104"/>
      <c r="GM64" s="104"/>
      <c r="GN64" s="104"/>
      <c r="GO64" s="104"/>
      <c r="GP64" s="104"/>
      <c r="GQ64" s="104"/>
      <c r="GR64" s="104"/>
      <c r="GS64" s="104"/>
      <c r="GT64" s="104"/>
      <c r="GU64" s="104"/>
      <c r="GV64" s="104"/>
      <c r="GW64" s="104"/>
      <c r="GX64" s="104"/>
      <c r="GY64" s="104"/>
      <c r="GZ64" s="104"/>
      <c r="HA64" s="104"/>
      <c r="HB64" s="104"/>
      <c r="HC64" s="104"/>
      <c r="HD64" s="104"/>
      <c r="HE64" s="104"/>
      <c r="HF64" s="104"/>
      <c r="HG64" s="104"/>
      <c r="HH64" s="104"/>
      <c r="HI64" s="104"/>
      <c r="HJ64" s="104"/>
      <c r="HK64" s="104"/>
      <c r="HL64" s="104"/>
      <c r="HM64" s="104"/>
      <c r="HN64" s="104"/>
      <c r="HO64" s="104"/>
      <c r="HP64" s="104"/>
      <c r="HQ64" s="104"/>
      <c r="HR64" s="104"/>
      <c r="HS64" s="104"/>
      <c r="HT64" s="104"/>
      <c r="HU64" s="104"/>
      <c r="HV64" s="104"/>
      <c r="HW64" s="104"/>
      <c r="HX64" s="104"/>
      <c r="HY64" s="104"/>
      <c r="HZ64" s="104"/>
      <c r="IA64" s="104"/>
      <c r="IB64" s="104"/>
    </row>
    <row r="65" spans="1:237" s="72" customFormat="1" ht="14.4" customHeight="1" x14ac:dyDescent="0.3">
      <c r="A65" s="194">
        <v>10117</v>
      </c>
      <c r="B65" s="194" t="s">
        <v>2</v>
      </c>
      <c r="C65" s="194" t="s">
        <v>3</v>
      </c>
      <c r="D65" s="196">
        <v>3.8951730000000002</v>
      </c>
      <c r="E65" s="124"/>
      <c r="F65" s="120"/>
      <c r="G65" s="124"/>
      <c r="H65" s="120"/>
      <c r="I65" s="226">
        <v>0</v>
      </c>
      <c r="J65" s="203">
        <v>0</v>
      </c>
      <c r="K65" s="132" t="s">
        <v>53</v>
      </c>
      <c r="L65" s="197">
        <v>3.8951730000000002</v>
      </c>
      <c r="M65" s="129"/>
      <c r="N65" s="228">
        <f t="shared" si="4"/>
        <v>0</v>
      </c>
      <c r="O65" s="148">
        <v>3.8951730000000002</v>
      </c>
      <c r="P65" s="229">
        <v>3.8951730000000002</v>
      </c>
      <c r="Q65" s="5">
        <v>0</v>
      </c>
      <c r="R65" s="5">
        <v>0</v>
      </c>
      <c r="S65" s="5">
        <v>0</v>
      </c>
      <c r="T65" s="197">
        <v>0</v>
      </c>
      <c r="U65" s="168">
        <f t="shared" si="5"/>
        <v>3.8951730000000002</v>
      </c>
      <c r="V65" s="104"/>
      <c r="W65" s="104"/>
      <c r="X65" s="104"/>
      <c r="Y65" s="104"/>
      <c r="Z65" s="104"/>
      <c r="AA65" s="104"/>
      <c r="AB65" s="104"/>
      <c r="AC65" s="104"/>
      <c r="AD65" s="104"/>
      <c r="AE65" s="104"/>
      <c r="AF65" s="104"/>
      <c r="AG65" s="104"/>
      <c r="AH65" s="104"/>
      <c r="AI65" s="104"/>
      <c r="AJ65" s="104"/>
      <c r="AK65" s="104"/>
      <c r="AL65" s="104"/>
      <c r="AM65" s="104"/>
      <c r="AN65" s="104"/>
      <c r="AO65" s="104"/>
      <c r="AP65" s="104"/>
      <c r="AQ65" s="104"/>
      <c r="AR65" s="104"/>
      <c r="AS65" s="104"/>
      <c r="AT65" s="104"/>
      <c r="AU65" s="104"/>
      <c r="AV65" s="104"/>
      <c r="AW65" s="104"/>
      <c r="AX65" s="104"/>
      <c r="AY65" s="104"/>
      <c r="AZ65" s="104"/>
      <c r="BA65" s="104"/>
      <c r="BB65" s="104"/>
      <c r="BC65" s="104"/>
      <c r="BD65" s="104"/>
      <c r="BE65" s="104"/>
      <c r="BF65" s="104"/>
      <c r="BG65" s="104"/>
      <c r="BH65" s="104"/>
      <c r="BI65" s="104"/>
      <c r="BJ65" s="104"/>
      <c r="BK65" s="104"/>
      <c r="BL65" s="104"/>
      <c r="BM65" s="104"/>
      <c r="BN65" s="104"/>
      <c r="BO65" s="104"/>
      <c r="BP65" s="104"/>
      <c r="BQ65" s="104"/>
      <c r="BR65" s="104"/>
      <c r="BS65" s="104"/>
      <c r="BT65" s="104"/>
      <c r="BU65" s="104"/>
      <c r="BV65" s="104"/>
      <c r="BW65" s="104"/>
      <c r="BX65" s="104"/>
      <c r="BY65" s="104"/>
      <c r="BZ65" s="104"/>
      <c r="CA65" s="104"/>
      <c r="CB65" s="104"/>
      <c r="CC65" s="104"/>
      <c r="CD65" s="104"/>
      <c r="CE65" s="104"/>
      <c r="CF65" s="104"/>
      <c r="CG65" s="104"/>
      <c r="CH65" s="104"/>
      <c r="CI65" s="104"/>
      <c r="CJ65" s="104"/>
      <c r="CK65" s="104"/>
      <c r="CL65" s="104"/>
      <c r="CM65" s="104"/>
      <c r="CN65" s="104"/>
      <c r="CO65" s="104"/>
      <c r="CP65" s="104"/>
      <c r="CQ65" s="104"/>
      <c r="CR65" s="104"/>
      <c r="CS65" s="104"/>
      <c r="CT65" s="104"/>
      <c r="CU65" s="104"/>
      <c r="CV65" s="104"/>
      <c r="CW65" s="104"/>
      <c r="CX65" s="104"/>
      <c r="CY65" s="104"/>
      <c r="CZ65" s="104"/>
      <c r="DA65" s="104"/>
      <c r="DB65" s="104"/>
      <c r="DC65" s="104"/>
      <c r="DD65" s="104"/>
      <c r="DE65" s="104"/>
      <c r="DF65" s="104"/>
      <c r="DG65" s="104"/>
      <c r="DH65" s="104"/>
      <c r="DI65" s="104"/>
      <c r="DJ65" s="104"/>
      <c r="DK65" s="104"/>
      <c r="DL65" s="104"/>
      <c r="DM65" s="104"/>
      <c r="DN65" s="104"/>
      <c r="DO65" s="104"/>
      <c r="DP65" s="104"/>
      <c r="DQ65" s="104"/>
      <c r="DR65" s="104"/>
      <c r="DS65" s="104"/>
      <c r="DT65" s="104"/>
      <c r="DU65" s="104"/>
      <c r="DV65" s="104"/>
      <c r="DW65" s="104"/>
      <c r="DX65" s="104"/>
      <c r="DY65" s="104"/>
      <c r="DZ65" s="104"/>
      <c r="EA65" s="104"/>
      <c r="EB65" s="104"/>
      <c r="EC65" s="104"/>
      <c r="ED65" s="104"/>
      <c r="EE65" s="104"/>
      <c r="EF65" s="104"/>
      <c r="EG65" s="104"/>
      <c r="EH65" s="104"/>
      <c r="EI65" s="104"/>
      <c r="EJ65" s="104"/>
      <c r="EK65" s="104"/>
      <c r="EL65" s="104"/>
      <c r="EM65" s="104"/>
      <c r="EN65" s="104"/>
      <c r="EO65" s="104"/>
      <c r="EP65" s="104"/>
      <c r="EQ65" s="104"/>
      <c r="ER65" s="104"/>
      <c r="ES65" s="104"/>
      <c r="ET65" s="104"/>
      <c r="EU65" s="104"/>
      <c r="EV65" s="104"/>
      <c r="EW65" s="104"/>
      <c r="EX65" s="104"/>
      <c r="EY65" s="104"/>
      <c r="EZ65" s="104"/>
      <c r="FA65" s="104"/>
      <c r="FB65" s="104"/>
      <c r="FC65" s="104"/>
      <c r="FD65" s="104"/>
      <c r="FE65" s="104"/>
      <c r="FF65" s="104"/>
      <c r="FG65" s="104"/>
      <c r="FH65" s="104"/>
      <c r="FI65" s="104"/>
      <c r="FJ65" s="104"/>
      <c r="FK65" s="104"/>
      <c r="FL65" s="104"/>
      <c r="FM65" s="104"/>
      <c r="FN65" s="104"/>
      <c r="FO65" s="104"/>
      <c r="FP65" s="104"/>
      <c r="FQ65" s="104"/>
      <c r="FR65" s="104"/>
      <c r="FS65" s="104"/>
      <c r="FT65" s="104"/>
      <c r="FU65" s="104"/>
      <c r="FV65" s="104"/>
      <c r="FW65" s="104"/>
      <c r="FX65" s="104"/>
      <c r="FY65" s="104"/>
      <c r="FZ65" s="104"/>
      <c r="GA65" s="104"/>
      <c r="GB65" s="104"/>
      <c r="GC65" s="104"/>
      <c r="GD65" s="104"/>
      <c r="GE65" s="104"/>
      <c r="GF65" s="104"/>
      <c r="GG65" s="104"/>
      <c r="GH65" s="104"/>
      <c r="GI65" s="104"/>
      <c r="GJ65" s="104"/>
      <c r="GK65" s="104"/>
      <c r="GL65" s="104"/>
      <c r="GM65" s="104"/>
      <c r="GN65" s="104"/>
      <c r="GO65" s="104"/>
      <c r="GP65" s="104"/>
      <c r="GQ65" s="104"/>
      <c r="GR65" s="104"/>
      <c r="GS65" s="104"/>
      <c r="GT65" s="104"/>
      <c r="GU65" s="104"/>
      <c r="GV65" s="104"/>
      <c r="GW65" s="104"/>
      <c r="GX65" s="104"/>
      <c r="GY65" s="104"/>
      <c r="GZ65" s="104"/>
      <c r="HA65" s="104"/>
      <c r="HB65" s="104"/>
      <c r="HC65" s="104"/>
      <c r="HD65" s="104"/>
      <c r="HE65" s="104"/>
      <c r="HF65" s="104"/>
      <c r="HG65" s="104"/>
      <c r="HH65" s="104"/>
      <c r="HI65" s="104"/>
      <c r="HJ65" s="104"/>
      <c r="HK65" s="104"/>
      <c r="HL65" s="104"/>
      <c r="HM65" s="104"/>
      <c r="HN65" s="104"/>
      <c r="HO65" s="104"/>
      <c r="HP65" s="104"/>
      <c r="HQ65" s="104"/>
      <c r="HR65" s="104"/>
      <c r="HS65" s="104"/>
      <c r="HT65" s="104"/>
      <c r="HU65" s="104"/>
      <c r="HV65" s="104"/>
      <c r="HW65" s="104"/>
      <c r="HX65" s="104"/>
      <c r="HY65" s="104"/>
      <c r="HZ65" s="104"/>
      <c r="IA65" s="104"/>
      <c r="IB65" s="104"/>
      <c r="IC65" s="179"/>
    </row>
    <row r="66" spans="1:237" s="72" customFormat="1" x14ac:dyDescent="0.3">
      <c r="A66" s="194">
        <v>10118</v>
      </c>
      <c r="B66" s="194" t="s">
        <v>2</v>
      </c>
      <c r="C66" s="194" t="s">
        <v>3</v>
      </c>
      <c r="D66" s="196">
        <v>14.976732999999999</v>
      </c>
      <c r="E66" s="124"/>
      <c r="F66" s="120"/>
      <c r="G66" s="124"/>
      <c r="H66" s="120"/>
      <c r="I66" s="226">
        <v>0</v>
      </c>
      <c r="J66" s="203">
        <v>0</v>
      </c>
      <c r="K66" s="132" t="s">
        <v>53</v>
      </c>
      <c r="L66" s="197">
        <v>14.97673</v>
      </c>
      <c r="M66" s="129"/>
      <c r="N66" s="228">
        <f t="shared" si="4"/>
        <v>2.9999999995311555E-6</v>
      </c>
      <c r="O66" s="148">
        <v>14.97673</v>
      </c>
      <c r="P66" s="229">
        <v>14.97673</v>
      </c>
      <c r="Q66" s="5">
        <v>0</v>
      </c>
      <c r="R66" s="5">
        <v>0</v>
      </c>
      <c r="S66" s="5">
        <v>0</v>
      </c>
      <c r="T66" s="197">
        <v>0</v>
      </c>
      <c r="U66" s="168">
        <f t="shared" si="5"/>
        <v>14.976732999999999</v>
      </c>
      <c r="V66" s="104"/>
      <c r="W66" s="104"/>
      <c r="X66" s="104"/>
      <c r="Y66" s="104"/>
      <c r="Z66" s="104"/>
      <c r="AA66" s="104"/>
      <c r="AB66" s="104"/>
      <c r="AC66" s="104"/>
      <c r="AD66" s="104"/>
      <c r="AE66" s="104"/>
      <c r="AF66" s="104"/>
      <c r="AG66" s="104"/>
      <c r="AH66" s="104"/>
      <c r="AI66" s="104"/>
      <c r="AJ66" s="104"/>
      <c r="AK66" s="104"/>
      <c r="AL66" s="104"/>
      <c r="AM66" s="104"/>
      <c r="AN66" s="104"/>
      <c r="AO66" s="104"/>
      <c r="AP66" s="104"/>
      <c r="AQ66" s="104"/>
      <c r="AR66" s="104"/>
      <c r="AS66" s="104"/>
      <c r="AT66" s="104"/>
      <c r="AU66" s="104"/>
      <c r="AV66" s="104"/>
      <c r="AW66" s="104"/>
      <c r="AX66" s="104"/>
      <c r="AY66" s="104"/>
      <c r="AZ66" s="104"/>
      <c r="BA66" s="104"/>
      <c r="BB66" s="104"/>
      <c r="BC66" s="104"/>
      <c r="BD66" s="104"/>
      <c r="BE66" s="104"/>
      <c r="BF66" s="104"/>
      <c r="BG66" s="104"/>
      <c r="BH66" s="104"/>
      <c r="BI66" s="104"/>
      <c r="BJ66" s="104"/>
      <c r="BK66" s="104"/>
      <c r="BL66" s="104"/>
      <c r="BM66" s="104"/>
      <c r="BN66" s="104"/>
      <c r="BO66" s="104"/>
      <c r="BP66" s="104"/>
      <c r="BQ66" s="104"/>
      <c r="BR66" s="104"/>
      <c r="BS66" s="104"/>
      <c r="BT66" s="104"/>
      <c r="BU66" s="104"/>
      <c r="BV66" s="104"/>
      <c r="BW66" s="104"/>
      <c r="BX66" s="104"/>
      <c r="BY66" s="104"/>
      <c r="BZ66" s="104"/>
      <c r="CA66" s="104"/>
      <c r="CB66" s="104"/>
      <c r="CC66" s="104"/>
      <c r="CD66" s="104"/>
      <c r="CE66" s="104"/>
      <c r="CF66" s="104"/>
      <c r="CG66" s="104"/>
      <c r="CH66" s="104"/>
      <c r="CI66" s="104"/>
      <c r="CJ66" s="104"/>
      <c r="CK66" s="104"/>
      <c r="CL66" s="104"/>
      <c r="CM66" s="104"/>
      <c r="CN66" s="104"/>
      <c r="CO66" s="104"/>
      <c r="CP66" s="104"/>
      <c r="CQ66" s="104"/>
      <c r="CR66" s="104"/>
      <c r="CS66" s="104"/>
      <c r="CT66" s="104"/>
      <c r="CU66" s="104"/>
      <c r="CV66" s="104"/>
      <c r="CW66" s="104"/>
      <c r="CX66" s="104"/>
      <c r="CY66" s="104"/>
      <c r="CZ66" s="104"/>
      <c r="DA66" s="104"/>
      <c r="DB66" s="104"/>
      <c r="DC66" s="104"/>
      <c r="DD66" s="104"/>
      <c r="DE66" s="104"/>
      <c r="DF66" s="104"/>
      <c r="DG66" s="104"/>
      <c r="DH66" s="104"/>
      <c r="DI66" s="104"/>
      <c r="DJ66" s="104"/>
      <c r="DK66" s="104"/>
      <c r="DL66" s="104"/>
      <c r="DM66" s="104"/>
      <c r="DN66" s="104"/>
      <c r="DO66" s="104"/>
      <c r="DP66" s="104"/>
      <c r="DQ66" s="104"/>
      <c r="DR66" s="104"/>
      <c r="DS66" s="104"/>
      <c r="DT66" s="104"/>
      <c r="DU66" s="104"/>
      <c r="DV66" s="104"/>
      <c r="DW66" s="104"/>
      <c r="DX66" s="104"/>
      <c r="DY66" s="104"/>
      <c r="DZ66" s="104"/>
      <c r="EA66" s="104"/>
      <c r="EB66" s="104"/>
      <c r="EC66" s="104"/>
      <c r="ED66" s="104"/>
      <c r="EE66" s="104"/>
      <c r="EF66" s="104"/>
      <c r="EG66" s="104"/>
      <c r="EH66" s="104"/>
      <c r="EI66" s="104"/>
      <c r="EJ66" s="104"/>
      <c r="EK66" s="104"/>
      <c r="EL66" s="104"/>
      <c r="EM66" s="104"/>
      <c r="EN66" s="104"/>
      <c r="EO66" s="104"/>
      <c r="EP66" s="104"/>
      <c r="EQ66" s="104"/>
      <c r="ER66" s="104"/>
      <c r="ES66" s="104"/>
      <c r="ET66" s="104"/>
      <c r="EU66" s="104"/>
      <c r="EV66" s="104"/>
      <c r="EW66" s="104"/>
      <c r="EX66" s="104"/>
      <c r="EY66" s="104"/>
      <c r="EZ66" s="104"/>
      <c r="FA66" s="104"/>
      <c r="FB66" s="104"/>
      <c r="FC66" s="104"/>
      <c r="FD66" s="104"/>
      <c r="FE66" s="104"/>
      <c r="FF66" s="104"/>
      <c r="FG66" s="104"/>
      <c r="FH66" s="104"/>
      <c r="FI66" s="104"/>
      <c r="FJ66" s="104"/>
      <c r="FK66" s="104"/>
      <c r="FL66" s="104"/>
      <c r="FM66" s="104"/>
      <c r="FN66" s="104"/>
      <c r="FO66" s="104"/>
      <c r="FP66" s="104"/>
      <c r="FQ66" s="104"/>
      <c r="FR66" s="104"/>
      <c r="FS66" s="104"/>
      <c r="FT66" s="104"/>
      <c r="FU66" s="104"/>
      <c r="FV66" s="104"/>
      <c r="FW66" s="104"/>
      <c r="FX66" s="104"/>
      <c r="FY66" s="104"/>
      <c r="FZ66" s="104"/>
      <c r="GA66" s="104"/>
      <c r="GB66" s="104"/>
      <c r="GC66" s="104"/>
      <c r="GD66" s="104"/>
      <c r="GE66" s="104"/>
      <c r="GF66" s="104"/>
      <c r="GG66" s="104"/>
      <c r="GH66" s="104"/>
      <c r="GI66" s="104"/>
      <c r="GJ66" s="104"/>
      <c r="GK66" s="104"/>
      <c r="GL66" s="104"/>
      <c r="GM66" s="104"/>
      <c r="GN66" s="104"/>
      <c r="GO66" s="104"/>
      <c r="GP66" s="104"/>
      <c r="GQ66" s="104"/>
      <c r="GR66" s="104"/>
      <c r="GS66" s="104"/>
      <c r="GT66" s="104"/>
      <c r="GU66" s="104"/>
      <c r="GV66" s="104"/>
      <c r="GW66" s="104"/>
      <c r="GX66" s="104"/>
      <c r="GY66" s="104"/>
      <c r="GZ66" s="104"/>
      <c r="HA66" s="104"/>
      <c r="HB66" s="104"/>
      <c r="HC66" s="104"/>
      <c r="HD66" s="104"/>
      <c r="HE66" s="104"/>
      <c r="HF66" s="104"/>
      <c r="HG66" s="104"/>
      <c r="HH66" s="104"/>
      <c r="HI66" s="104"/>
      <c r="HJ66" s="104"/>
      <c r="HK66" s="104"/>
      <c r="HL66" s="104"/>
      <c r="HM66" s="104"/>
      <c r="HN66" s="104"/>
      <c r="HO66" s="104"/>
      <c r="HP66" s="104"/>
      <c r="HQ66" s="104"/>
      <c r="HR66" s="104"/>
      <c r="HS66" s="104"/>
      <c r="HT66" s="104"/>
      <c r="HU66" s="104"/>
      <c r="HV66" s="104"/>
      <c r="HW66" s="104"/>
      <c r="HX66" s="104"/>
      <c r="HY66" s="104"/>
      <c r="HZ66" s="104"/>
      <c r="IA66" s="104"/>
      <c r="IB66" s="104"/>
      <c r="IC66" s="179"/>
    </row>
    <row r="67" spans="1:237" x14ac:dyDescent="0.3">
      <c r="A67" s="194">
        <v>10121</v>
      </c>
      <c r="B67" s="194" t="s">
        <v>2</v>
      </c>
      <c r="C67" s="194" t="s">
        <v>3</v>
      </c>
      <c r="D67" s="196">
        <v>44.299242999999997</v>
      </c>
      <c r="E67" s="122"/>
      <c r="F67" s="190"/>
      <c r="G67" s="122"/>
      <c r="H67" s="53"/>
      <c r="I67" s="161">
        <v>0</v>
      </c>
      <c r="J67" s="203">
        <v>0</v>
      </c>
      <c r="K67" s="132" t="s">
        <v>53</v>
      </c>
      <c r="L67" s="197">
        <v>44.299239999999998</v>
      </c>
      <c r="M67" s="74"/>
      <c r="N67" s="228">
        <f t="shared" si="4"/>
        <v>2.9999999995311555E-6</v>
      </c>
      <c r="O67" s="148">
        <v>44.299239999999998</v>
      </c>
      <c r="P67" s="229">
        <v>44.299250000000001</v>
      </c>
      <c r="Q67" s="5">
        <v>0</v>
      </c>
      <c r="R67" s="5">
        <v>0</v>
      </c>
      <c r="S67" s="5">
        <v>0</v>
      </c>
      <c r="T67" s="197">
        <v>0</v>
      </c>
      <c r="U67" s="168">
        <f t="shared" si="5"/>
        <v>44.299242999999997</v>
      </c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30"/>
      <c r="BI67" s="30"/>
      <c r="BJ67" s="30"/>
      <c r="BK67" s="30"/>
      <c r="BL67" s="30"/>
      <c r="BM67" s="30"/>
      <c r="BN67" s="30"/>
      <c r="BO67" s="30"/>
      <c r="BP67" s="30"/>
      <c r="BQ67" s="30"/>
      <c r="BR67" s="30"/>
      <c r="BS67" s="30"/>
      <c r="BT67" s="30"/>
      <c r="BU67" s="30"/>
      <c r="BV67" s="30"/>
      <c r="BW67" s="30"/>
      <c r="BX67" s="30"/>
      <c r="BY67" s="30"/>
      <c r="BZ67" s="30"/>
      <c r="CA67" s="30"/>
      <c r="CB67" s="30"/>
      <c r="CC67" s="30"/>
      <c r="CD67" s="30"/>
      <c r="CE67" s="30"/>
      <c r="CF67" s="30"/>
      <c r="CG67" s="30"/>
      <c r="CH67" s="30"/>
      <c r="CI67" s="30"/>
      <c r="CJ67" s="30"/>
      <c r="CK67" s="30"/>
      <c r="CL67" s="30"/>
      <c r="CM67" s="30"/>
      <c r="CN67" s="30"/>
      <c r="CO67" s="30"/>
      <c r="CP67" s="30"/>
      <c r="CQ67" s="30"/>
      <c r="CR67" s="30"/>
      <c r="CS67" s="30"/>
      <c r="CT67" s="30"/>
      <c r="CU67" s="30"/>
      <c r="CV67" s="30"/>
      <c r="CW67" s="30"/>
      <c r="CX67" s="30"/>
      <c r="CY67" s="30"/>
      <c r="CZ67" s="30"/>
      <c r="DA67" s="30"/>
      <c r="DB67" s="30"/>
      <c r="DC67" s="30"/>
      <c r="DD67" s="30"/>
      <c r="DE67" s="30"/>
      <c r="DF67" s="30"/>
      <c r="DG67" s="30"/>
      <c r="DH67" s="30"/>
      <c r="DI67" s="30"/>
      <c r="DJ67" s="30"/>
      <c r="DK67" s="30"/>
      <c r="DL67" s="30"/>
      <c r="DM67" s="30"/>
      <c r="DN67" s="30"/>
      <c r="DO67" s="30"/>
      <c r="DP67" s="30"/>
      <c r="DQ67" s="30"/>
      <c r="DR67" s="30"/>
      <c r="DS67" s="30"/>
      <c r="DT67" s="30"/>
      <c r="DU67" s="30"/>
      <c r="DV67" s="30"/>
      <c r="DW67" s="30"/>
      <c r="DX67" s="30"/>
      <c r="DY67" s="30"/>
      <c r="DZ67" s="30"/>
      <c r="EA67" s="30"/>
      <c r="EB67" s="30"/>
      <c r="EC67" s="30"/>
      <c r="ED67" s="30"/>
      <c r="EE67" s="30"/>
      <c r="EF67" s="30"/>
      <c r="EG67" s="30"/>
      <c r="EH67" s="30"/>
      <c r="EI67" s="30"/>
      <c r="EJ67" s="30"/>
      <c r="EK67" s="30"/>
      <c r="EL67" s="30"/>
      <c r="EM67" s="30"/>
      <c r="EN67" s="30"/>
      <c r="EO67" s="30"/>
      <c r="EP67" s="30"/>
      <c r="EQ67" s="30"/>
      <c r="ER67" s="30"/>
      <c r="ES67" s="30"/>
      <c r="ET67" s="30"/>
      <c r="EU67" s="30"/>
      <c r="EV67" s="30"/>
      <c r="EW67" s="30"/>
      <c r="EX67" s="30"/>
      <c r="EY67" s="30"/>
      <c r="EZ67" s="30"/>
      <c r="FA67" s="30"/>
      <c r="FB67" s="30"/>
      <c r="FC67" s="30"/>
      <c r="FD67" s="30"/>
      <c r="FE67" s="30"/>
      <c r="FF67" s="30"/>
      <c r="FG67" s="30"/>
      <c r="FH67" s="30"/>
      <c r="FI67" s="30"/>
      <c r="FJ67" s="30"/>
      <c r="FK67" s="30"/>
      <c r="FL67" s="30"/>
      <c r="FM67" s="30"/>
      <c r="FN67" s="30"/>
      <c r="FO67" s="30"/>
      <c r="FP67" s="30"/>
      <c r="FQ67" s="30"/>
      <c r="FR67" s="30"/>
      <c r="FS67" s="30"/>
      <c r="FT67" s="30"/>
      <c r="FU67" s="30"/>
      <c r="FV67" s="30"/>
      <c r="FW67" s="30"/>
      <c r="FX67" s="30"/>
      <c r="FY67" s="30"/>
      <c r="FZ67" s="30"/>
      <c r="GA67" s="30"/>
      <c r="GB67" s="30"/>
      <c r="GC67" s="30"/>
      <c r="GD67" s="30"/>
      <c r="GE67" s="30"/>
      <c r="GF67" s="30"/>
      <c r="GG67" s="30"/>
      <c r="GH67" s="30"/>
      <c r="GI67" s="30"/>
      <c r="GJ67" s="30"/>
      <c r="GK67" s="30"/>
      <c r="GL67" s="30"/>
      <c r="GM67" s="30"/>
      <c r="GN67" s="30"/>
      <c r="GO67" s="30"/>
      <c r="GP67" s="30"/>
      <c r="GQ67" s="30"/>
      <c r="GR67" s="30"/>
      <c r="GS67" s="30"/>
      <c r="GT67" s="30"/>
      <c r="GU67" s="30"/>
      <c r="GV67" s="30"/>
      <c r="GW67" s="30"/>
      <c r="GX67" s="30"/>
      <c r="GY67" s="30"/>
      <c r="GZ67" s="30"/>
      <c r="HA67" s="30"/>
      <c r="HB67" s="30"/>
      <c r="HC67" s="30"/>
      <c r="HD67" s="30"/>
      <c r="HE67" s="30"/>
      <c r="HF67" s="30"/>
      <c r="HG67" s="30"/>
      <c r="HH67" s="30"/>
      <c r="HI67" s="30"/>
      <c r="HJ67" s="30"/>
      <c r="HK67" s="30"/>
      <c r="HL67" s="30"/>
      <c r="HM67" s="30"/>
      <c r="HN67" s="30"/>
      <c r="HO67" s="30"/>
      <c r="HP67" s="30"/>
      <c r="HQ67" s="30"/>
      <c r="HR67" s="30"/>
      <c r="HS67" s="30"/>
      <c r="HT67" s="30"/>
      <c r="HU67" s="30"/>
      <c r="HV67" s="30"/>
      <c r="HW67" s="30"/>
      <c r="HX67" s="30"/>
      <c r="HY67" s="30"/>
      <c r="HZ67" s="30"/>
      <c r="IA67" s="30"/>
      <c r="IB67" s="30"/>
    </row>
    <row r="68" spans="1:237" x14ac:dyDescent="0.3">
      <c r="A68" s="194">
        <v>10122</v>
      </c>
      <c r="B68" s="194" t="s">
        <v>2</v>
      </c>
      <c r="C68" s="194" t="s">
        <v>3</v>
      </c>
      <c r="D68" s="196">
        <v>9.1384019999999992</v>
      </c>
      <c r="E68" s="122"/>
      <c r="F68" s="190"/>
      <c r="G68" s="122"/>
      <c r="H68" s="53"/>
      <c r="I68" s="105">
        <v>0</v>
      </c>
      <c r="J68" s="203">
        <v>0</v>
      </c>
      <c r="K68" s="132" t="s">
        <v>53</v>
      </c>
      <c r="L68" s="197">
        <v>9.1384019999999992</v>
      </c>
      <c r="M68" s="208"/>
      <c r="N68" s="228">
        <f t="shared" si="4"/>
        <v>0</v>
      </c>
      <c r="O68" s="148">
        <v>9.1384019999999992</v>
      </c>
      <c r="P68" s="229">
        <v>9.138401</v>
      </c>
      <c r="Q68" s="195">
        <v>7.7410329999999998</v>
      </c>
      <c r="R68" s="5">
        <v>0</v>
      </c>
      <c r="S68" s="5">
        <v>0</v>
      </c>
      <c r="T68" s="197">
        <v>0</v>
      </c>
      <c r="U68" s="168">
        <f t="shared" si="5"/>
        <v>1.3973689999999994</v>
      </c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  <c r="AP68" s="30"/>
      <c r="AQ68" s="30"/>
      <c r="AR68" s="30"/>
      <c r="AS68" s="30"/>
      <c r="AT68" s="30"/>
      <c r="AU68" s="30"/>
      <c r="AV68" s="30"/>
      <c r="AW68" s="30"/>
      <c r="AX68" s="30"/>
      <c r="AY68" s="30"/>
      <c r="AZ68" s="30"/>
      <c r="BA68" s="30"/>
      <c r="BB68" s="30"/>
      <c r="BC68" s="30"/>
      <c r="BD68" s="30"/>
      <c r="BE68" s="30"/>
      <c r="BF68" s="30"/>
      <c r="BG68" s="30"/>
      <c r="BH68" s="30"/>
      <c r="BI68" s="30"/>
      <c r="BJ68" s="30"/>
      <c r="BK68" s="30"/>
      <c r="BL68" s="30"/>
      <c r="BM68" s="30"/>
      <c r="BN68" s="30"/>
      <c r="BO68" s="30"/>
      <c r="BP68" s="30"/>
      <c r="BQ68" s="30"/>
      <c r="BR68" s="30"/>
      <c r="BS68" s="30"/>
      <c r="BT68" s="30"/>
      <c r="BU68" s="30"/>
      <c r="BV68" s="30"/>
      <c r="BW68" s="30"/>
      <c r="BX68" s="30"/>
      <c r="BY68" s="30"/>
      <c r="BZ68" s="30"/>
      <c r="CA68" s="30"/>
      <c r="CB68" s="30"/>
      <c r="CC68" s="30"/>
      <c r="CD68" s="30"/>
      <c r="CE68" s="30"/>
      <c r="CF68" s="30"/>
      <c r="CG68" s="30"/>
      <c r="CH68" s="30"/>
      <c r="CI68" s="30"/>
      <c r="CJ68" s="30"/>
      <c r="CK68" s="30"/>
      <c r="CL68" s="30"/>
      <c r="CM68" s="30"/>
      <c r="CN68" s="30"/>
      <c r="CO68" s="30"/>
      <c r="CP68" s="30"/>
      <c r="CQ68" s="30"/>
      <c r="CR68" s="30"/>
      <c r="CS68" s="30"/>
      <c r="CT68" s="30"/>
      <c r="CU68" s="30"/>
      <c r="CV68" s="30"/>
      <c r="CW68" s="30"/>
      <c r="CX68" s="30"/>
      <c r="CY68" s="30"/>
      <c r="CZ68" s="30"/>
      <c r="DA68" s="30"/>
      <c r="DB68" s="30"/>
      <c r="DC68" s="30"/>
      <c r="DD68" s="30"/>
      <c r="DE68" s="30"/>
      <c r="DF68" s="30"/>
      <c r="DG68" s="30"/>
      <c r="DH68" s="30"/>
      <c r="DI68" s="30"/>
      <c r="DJ68" s="30"/>
      <c r="DK68" s="30"/>
      <c r="DL68" s="30"/>
      <c r="DM68" s="30"/>
      <c r="DN68" s="30"/>
      <c r="DO68" s="30"/>
      <c r="DP68" s="30"/>
      <c r="DQ68" s="30"/>
      <c r="DR68" s="30"/>
      <c r="DS68" s="30"/>
      <c r="DT68" s="30"/>
      <c r="DU68" s="30"/>
      <c r="DV68" s="30"/>
      <c r="DW68" s="30"/>
      <c r="DX68" s="30"/>
      <c r="DY68" s="30"/>
      <c r="DZ68" s="30"/>
      <c r="EA68" s="30"/>
      <c r="EB68" s="30"/>
      <c r="EC68" s="30"/>
      <c r="ED68" s="30"/>
      <c r="EE68" s="30"/>
      <c r="EF68" s="30"/>
      <c r="EG68" s="30"/>
      <c r="EH68" s="30"/>
      <c r="EI68" s="30"/>
      <c r="EJ68" s="30"/>
      <c r="EK68" s="30"/>
      <c r="EL68" s="30"/>
      <c r="EM68" s="30"/>
      <c r="EN68" s="30"/>
      <c r="EO68" s="30"/>
      <c r="EP68" s="30"/>
      <c r="EQ68" s="30"/>
      <c r="ER68" s="30"/>
      <c r="ES68" s="30"/>
      <c r="ET68" s="30"/>
      <c r="EU68" s="30"/>
      <c r="EV68" s="30"/>
      <c r="EW68" s="30"/>
      <c r="EX68" s="30"/>
      <c r="EY68" s="30"/>
      <c r="EZ68" s="30"/>
      <c r="FA68" s="30"/>
      <c r="FB68" s="30"/>
      <c r="FC68" s="30"/>
      <c r="FD68" s="30"/>
      <c r="FE68" s="30"/>
      <c r="FF68" s="30"/>
      <c r="FG68" s="30"/>
      <c r="FH68" s="30"/>
      <c r="FI68" s="30"/>
      <c r="FJ68" s="30"/>
      <c r="FK68" s="30"/>
      <c r="FL68" s="30"/>
      <c r="FM68" s="30"/>
      <c r="FN68" s="30"/>
      <c r="FO68" s="30"/>
      <c r="FP68" s="30"/>
      <c r="FQ68" s="30"/>
      <c r="FR68" s="30"/>
      <c r="FS68" s="30"/>
      <c r="FT68" s="30"/>
      <c r="FU68" s="30"/>
      <c r="FV68" s="30"/>
      <c r="FW68" s="30"/>
      <c r="FX68" s="30"/>
      <c r="FY68" s="30"/>
      <c r="FZ68" s="30"/>
      <c r="GA68" s="30"/>
      <c r="GB68" s="30"/>
      <c r="GC68" s="30"/>
      <c r="GD68" s="30"/>
      <c r="GE68" s="30"/>
      <c r="GF68" s="30"/>
      <c r="GG68" s="30"/>
      <c r="GH68" s="30"/>
      <c r="GI68" s="30"/>
      <c r="GJ68" s="30"/>
      <c r="GK68" s="30"/>
      <c r="GL68" s="30"/>
      <c r="GM68" s="30"/>
      <c r="GN68" s="30"/>
      <c r="GO68" s="30"/>
      <c r="GP68" s="30"/>
      <c r="GQ68" s="30"/>
      <c r="GR68" s="30"/>
      <c r="GS68" s="30"/>
      <c r="GT68" s="30"/>
      <c r="GU68" s="30"/>
      <c r="GV68" s="30"/>
      <c r="GW68" s="30"/>
      <c r="GX68" s="30"/>
      <c r="GY68" s="30"/>
      <c r="GZ68" s="30"/>
      <c r="HA68" s="30"/>
      <c r="HB68" s="30"/>
      <c r="HC68" s="30"/>
      <c r="HD68" s="30"/>
      <c r="HE68" s="30"/>
      <c r="HF68" s="30"/>
      <c r="HG68" s="30"/>
      <c r="HH68" s="30"/>
      <c r="HI68" s="30"/>
      <c r="HJ68" s="30"/>
      <c r="HK68" s="30"/>
      <c r="HL68" s="30"/>
      <c r="HM68" s="30"/>
      <c r="HN68" s="30"/>
      <c r="HO68" s="30"/>
      <c r="HP68" s="30"/>
      <c r="HQ68" s="30"/>
      <c r="HR68" s="30"/>
      <c r="HS68" s="30"/>
      <c r="HT68" s="30"/>
      <c r="HU68" s="30"/>
      <c r="HV68" s="30"/>
      <c r="HW68" s="30"/>
      <c r="HX68" s="30"/>
      <c r="HY68" s="30"/>
      <c r="HZ68" s="30"/>
      <c r="IA68" s="30"/>
      <c r="IB68" s="30"/>
    </row>
    <row r="69" spans="1:237" x14ac:dyDescent="0.3">
      <c r="A69" s="194">
        <v>10125</v>
      </c>
      <c r="B69" s="194" t="s">
        <v>2</v>
      </c>
      <c r="C69" s="194" t="s">
        <v>3</v>
      </c>
      <c r="D69" s="196">
        <v>16.854313000000001</v>
      </c>
      <c r="E69" s="122"/>
      <c r="F69" s="190"/>
      <c r="G69" s="126"/>
      <c r="H69" s="55"/>
      <c r="I69" s="161">
        <v>0</v>
      </c>
      <c r="J69" s="203">
        <v>0</v>
      </c>
      <c r="K69" s="132" t="s">
        <v>53</v>
      </c>
      <c r="L69" s="197">
        <v>16.854310000000002</v>
      </c>
      <c r="M69" s="73"/>
      <c r="N69" s="228">
        <f t="shared" si="4"/>
        <v>2.9999999995311555E-6</v>
      </c>
      <c r="O69" s="148">
        <v>16.854310000000002</v>
      </c>
      <c r="P69" s="229">
        <v>16.854310000000002</v>
      </c>
      <c r="Q69" s="5">
        <v>0</v>
      </c>
      <c r="R69" s="5">
        <v>0</v>
      </c>
      <c r="S69" s="195">
        <v>5.8362800000000004</v>
      </c>
      <c r="T69" s="197">
        <v>0</v>
      </c>
      <c r="U69" s="168">
        <f t="shared" si="5"/>
        <v>11.018033000000001</v>
      </c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M69" s="30"/>
      <c r="AN69" s="30"/>
      <c r="AO69" s="30"/>
      <c r="AP69" s="30"/>
      <c r="AQ69" s="30"/>
      <c r="AR69" s="30"/>
      <c r="AS69" s="30"/>
      <c r="AT69" s="30"/>
      <c r="AU69" s="30"/>
      <c r="AV69" s="30"/>
      <c r="AW69" s="30"/>
      <c r="AX69" s="30"/>
      <c r="AY69" s="30"/>
      <c r="AZ69" s="30"/>
      <c r="BA69" s="30"/>
      <c r="BB69" s="30"/>
      <c r="BC69" s="30"/>
      <c r="BD69" s="30"/>
      <c r="BE69" s="30"/>
      <c r="BF69" s="30"/>
      <c r="BG69" s="30"/>
      <c r="BH69" s="30"/>
      <c r="BI69" s="30"/>
      <c r="BJ69" s="30"/>
      <c r="BK69" s="30"/>
      <c r="BL69" s="30"/>
      <c r="BM69" s="30"/>
      <c r="BN69" s="30"/>
      <c r="BO69" s="30"/>
      <c r="BP69" s="30"/>
      <c r="BQ69" s="30"/>
      <c r="BR69" s="30"/>
      <c r="BS69" s="30"/>
      <c r="BT69" s="30"/>
      <c r="BU69" s="30"/>
      <c r="BV69" s="30"/>
      <c r="BW69" s="30"/>
      <c r="BX69" s="30"/>
      <c r="BY69" s="30"/>
      <c r="BZ69" s="30"/>
      <c r="CA69" s="30"/>
      <c r="CB69" s="30"/>
      <c r="CC69" s="30"/>
      <c r="CD69" s="30"/>
      <c r="CE69" s="30"/>
      <c r="CF69" s="30"/>
      <c r="CG69" s="30"/>
      <c r="CH69" s="30"/>
      <c r="CI69" s="30"/>
      <c r="CJ69" s="30"/>
      <c r="CK69" s="30"/>
      <c r="CL69" s="30"/>
      <c r="CM69" s="30"/>
      <c r="CN69" s="30"/>
      <c r="CO69" s="30"/>
      <c r="CP69" s="30"/>
      <c r="CQ69" s="30"/>
      <c r="CR69" s="30"/>
      <c r="CS69" s="30"/>
      <c r="CT69" s="30"/>
      <c r="CU69" s="30"/>
      <c r="CV69" s="30"/>
      <c r="CW69" s="30"/>
      <c r="CX69" s="30"/>
      <c r="CY69" s="30"/>
      <c r="CZ69" s="30"/>
      <c r="DA69" s="30"/>
      <c r="DB69" s="30"/>
      <c r="DC69" s="30"/>
      <c r="DD69" s="30"/>
      <c r="DE69" s="30"/>
      <c r="DF69" s="30"/>
      <c r="DG69" s="30"/>
      <c r="DH69" s="30"/>
      <c r="DI69" s="30"/>
      <c r="DJ69" s="30"/>
      <c r="DK69" s="30"/>
      <c r="DL69" s="30"/>
      <c r="DM69" s="30"/>
      <c r="DN69" s="30"/>
      <c r="DO69" s="30"/>
      <c r="DP69" s="30"/>
      <c r="DQ69" s="30"/>
      <c r="DR69" s="30"/>
      <c r="DS69" s="30"/>
      <c r="DT69" s="30"/>
      <c r="DU69" s="30"/>
      <c r="DV69" s="30"/>
      <c r="DW69" s="30"/>
      <c r="DX69" s="30"/>
      <c r="DY69" s="30"/>
      <c r="DZ69" s="30"/>
      <c r="EA69" s="30"/>
      <c r="EB69" s="30"/>
      <c r="EC69" s="30"/>
      <c r="ED69" s="30"/>
      <c r="EE69" s="30"/>
      <c r="EF69" s="30"/>
      <c r="EG69" s="30"/>
      <c r="EH69" s="30"/>
      <c r="EI69" s="30"/>
      <c r="EJ69" s="30"/>
      <c r="EK69" s="30"/>
      <c r="EL69" s="30"/>
      <c r="EM69" s="30"/>
      <c r="EN69" s="30"/>
      <c r="EO69" s="30"/>
      <c r="EP69" s="30"/>
      <c r="EQ69" s="30"/>
      <c r="ER69" s="30"/>
      <c r="ES69" s="30"/>
      <c r="ET69" s="30"/>
      <c r="EU69" s="30"/>
      <c r="EV69" s="30"/>
      <c r="EW69" s="30"/>
      <c r="EX69" s="30"/>
      <c r="EY69" s="30"/>
      <c r="EZ69" s="30"/>
      <c r="FA69" s="30"/>
      <c r="FB69" s="30"/>
      <c r="FC69" s="30"/>
      <c r="FD69" s="30"/>
      <c r="FE69" s="30"/>
      <c r="FF69" s="30"/>
      <c r="FG69" s="30"/>
      <c r="FH69" s="30"/>
      <c r="FI69" s="30"/>
      <c r="FJ69" s="30"/>
      <c r="FK69" s="30"/>
      <c r="FL69" s="30"/>
      <c r="FM69" s="30"/>
      <c r="FN69" s="30"/>
      <c r="FO69" s="30"/>
      <c r="FP69" s="30"/>
      <c r="FQ69" s="30"/>
      <c r="FR69" s="30"/>
      <c r="FS69" s="30"/>
      <c r="FT69" s="30"/>
      <c r="FU69" s="30"/>
      <c r="FV69" s="30"/>
      <c r="FW69" s="30"/>
      <c r="FX69" s="30"/>
      <c r="FY69" s="30"/>
      <c r="FZ69" s="30"/>
      <c r="GA69" s="30"/>
      <c r="GB69" s="30"/>
      <c r="GC69" s="30"/>
      <c r="GD69" s="30"/>
      <c r="GE69" s="30"/>
      <c r="GF69" s="30"/>
      <c r="GG69" s="30"/>
      <c r="GH69" s="30"/>
      <c r="GI69" s="30"/>
      <c r="GJ69" s="30"/>
      <c r="GK69" s="30"/>
      <c r="GL69" s="30"/>
      <c r="GM69" s="30"/>
      <c r="GN69" s="30"/>
      <c r="GO69" s="30"/>
      <c r="GP69" s="30"/>
      <c r="GQ69" s="30"/>
      <c r="GR69" s="30"/>
      <c r="GS69" s="30"/>
      <c r="GT69" s="30"/>
      <c r="GU69" s="30"/>
      <c r="GV69" s="30"/>
      <c r="GW69" s="30"/>
      <c r="GX69" s="30"/>
      <c r="GY69" s="30"/>
      <c r="GZ69" s="30"/>
      <c r="HA69" s="30"/>
      <c r="HB69" s="30"/>
      <c r="HC69" s="30"/>
      <c r="HD69" s="30"/>
      <c r="HE69" s="30"/>
      <c r="HF69" s="30"/>
      <c r="HG69" s="30"/>
      <c r="HH69" s="30"/>
      <c r="HI69" s="30"/>
      <c r="HJ69" s="30"/>
      <c r="HK69" s="30"/>
      <c r="HL69" s="30"/>
      <c r="HM69" s="30"/>
      <c r="HN69" s="30"/>
      <c r="HO69" s="30"/>
      <c r="HP69" s="30"/>
      <c r="HQ69" s="30"/>
      <c r="HR69" s="30"/>
      <c r="HS69" s="30"/>
      <c r="HT69" s="30"/>
      <c r="HU69" s="30"/>
      <c r="HV69" s="30"/>
      <c r="HW69" s="30"/>
      <c r="HX69" s="30"/>
      <c r="HY69" s="30"/>
      <c r="HZ69" s="30"/>
      <c r="IA69" s="30"/>
      <c r="IB69" s="30"/>
    </row>
    <row r="70" spans="1:237" x14ac:dyDescent="0.3">
      <c r="A70" s="194">
        <v>10135</v>
      </c>
      <c r="B70" s="194" t="s">
        <v>2</v>
      </c>
      <c r="C70" s="194" t="s">
        <v>3</v>
      </c>
      <c r="D70" s="196">
        <v>2.7326990000000002</v>
      </c>
      <c r="E70" s="122" t="s">
        <v>40</v>
      </c>
      <c r="F70" s="190">
        <v>2.7326990000000002</v>
      </c>
      <c r="G70" s="122"/>
      <c r="H70" s="53"/>
      <c r="I70" s="105">
        <v>0</v>
      </c>
      <c r="J70" s="203">
        <v>0</v>
      </c>
      <c r="K70" s="132"/>
      <c r="L70" s="197"/>
      <c r="M70" s="208"/>
      <c r="N70" s="228">
        <f t="shared" si="4"/>
        <v>5.0735000000000419E-2</v>
      </c>
      <c r="O70" s="148">
        <v>2.6819639999999998</v>
      </c>
      <c r="P70" s="229">
        <v>0</v>
      </c>
      <c r="Q70" s="5">
        <v>0</v>
      </c>
      <c r="R70" s="195">
        <v>2.7326990000000002</v>
      </c>
      <c r="S70" s="5">
        <v>0</v>
      </c>
      <c r="T70" s="197">
        <v>0</v>
      </c>
      <c r="U70" s="168">
        <f t="shared" si="5"/>
        <v>0</v>
      </c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30"/>
      <c r="AM70" s="30"/>
      <c r="AN70" s="30"/>
      <c r="AO70" s="30"/>
      <c r="AP70" s="30"/>
      <c r="AQ70" s="30"/>
      <c r="AR70" s="30"/>
      <c r="AS70" s="30"/>
      <c r="AT70" s="30"/>
      <c r="AU70" s="30"/>
      <c r="AV70" s="30"/>
      <c r="AW70" s="30"/>
      <c r="AX70" s="30"/>
      <c r="AY70" s="30"/>
      <c r="AZ70" s="30"/>
      <c r="BA70" s="30"/>
      <c r="BB70" s="30"/>
      <c r="BC70" s="30"/>
      <c r="BD70" s="30"/>
      <c r="BE70" s="30"/>
      <c r="BF70" s="30"/>
      <c r="BG70" s="30"/>
      <c r="BH70" s="30"/>
      <c r="BI70" s="30"/>
      <c r="BJ70" s="30"/>
      <c r="BK70" s="30"/>
      <c r="BL70" s="30"/>
      <c r="BM70" s="30"/>
      <c r="BN70" s="30"/>
      <c r="BO70" s="30"/>
      <c r="BP70" s="30"/>
      <c r="BQ70" s="30"/>
      <c r="BR70" s="30"/>
      <c r="BS70" s="30"/>
      <c r="BT70" s="30"/>
      <c r="BU70" s="30"/>
      <c r="BV70" s="30"/>
      <c r="BW70" s="30"/>
      <c r="BX70" s="30"/>
      <c r="BY70" s="30"/>
      <c r="BZ70" s="30"/>
      <c r="CA70" s="30"/>
      <c r="CB70" s="30"/>
      <c r="CC70" s="30"/>
      <c r="CD70" s="30"/>
      <c r="CE70" s="30"/>
      <c r="CF70" s="30"/>
      <c r="CG70" s="30"/>
      <c r="CH70" s="30"/>
      <c r="CI70" s="30"/>
      <c r="CJ70" s="30"/>
      <c r="CK70" s="30"/>
      <c r="CL70" s="30"/>
      <c r="CM70" s="30"/>
      <c r="CN70" s="30"/>
      <c r="CO70" s="30"/>
      <c r="CP70" s="30"/>
      <c r="CQ70" s="30"/>
      <c r="CR70" s="30"/>
      <c r="CS70" s="30"/>
      <c r="CT70" s="30"/>
      <c r="CU70" s="30"/>
      <c r="CV70" s="30"/>
      <c r="CW70" s="30"/>
      <c r="CX70" s="30"/>
      <c r="CY70" s="30"/>
      <c r="CZ70" s="30"/>
      <c r="DA70" s="30"/>
      <c r="DB70" s="30"/>
      <c r="DC70" s="30"/>
      <c r="DD70" s="30"/>
      <c r="DE70" s="30"/>
      <c r="DF70" s="30"/>
      <c r="DG70" s="30"/>
      <c r="DH70" s="30"/>
      <c r="DI70" s="30"/>
      <c r="DJ70" s="30"/>
      <c r="DK70" s="30"/>
      <c r="DL70" s="30"/>
      <c r="DM70" s="30"/>
      <c r="DN70" s="30"/>
      <c r="DO70" s="30"/>
      <c r="DP70" s="30"/>
      <c r="DQ70" s="30"/>
      <c r="DR70" s="30"/>
      <c r="DS70" s="30"/>
      <c r="DT70" s="30"/>
      <c r="DU70" s="30"/>
      <c r="DV70" s="30"/>
      <c r="DW70" s="30"/>
      <c r="DX70" s="30"/>
      <c r="DY70" s="30"/>
      <c r="DZ70" s="30"/>
      <c r="EA70" s="30"/>
      <c r="EB70" s="30"/>
      <c r="EC70" s="30"/>
      <c r="ED70" s="30"/>
      <c r="EE70" s="30"/>
      <c r="EF70" s="30"/>
      <c r="EG70" s="30"/>
      <c r="EH70" s="30"/>
      <c r="EI70" s="30"/>
      <c r="EJ70" s="30"/>
      <c r="EK70" s="30"/>
      <c r="EL70" s="30"/>
      <c r="EM70" s="30"/>
      <c r="EN70" s="30"/>
      <c r="EO70" s="30"/>
      <c r="EP70" s="30"/>
      <c r="EQ70" s="30"/>
      <c r="ER70" s="30"/>
      <c r="ES70" s="30"/>
      <c r="ET70" s="30"/>
      <c r="EU70" s="30"/>
      <c r="EV70" s="30"/>
      <c r="EW70" s="30"/>
      <c r="EX70" s="30"/>
      <c r="EY70" s="30"/>
      <c r="EZ70" s="30"/>
      <c r="FA70" s="30"/>
      <c r="FB70" s="30"/>
      <c r="FC70" s="30"/>
      <c r="FD70" s="30"/>
      <c r="FE70" s="30"/>
      <c r="FF70" s="30"/>
      <c r="FG70" s="30"/>
      <c r="FH70" s="30"/>
      <c r="FI70" s="30"/>
      <c r="FJ70" s="30"/>
      <c r="FK70" s="30"/>
      <c r="FL70" s="30"/>
      <c r="FM70" s="30"/>
      <c r="FN70" s="30"/>
      <c r="FO70" s="30"/>
      <c r="FP70" s="30"/>
      <c r="FQ70" s="30"/>
      <c r="FR70" s="30"/>
      <c r="FS70" s="30"/>
      <c r="FT70" s="30"/>
      <c r="FU70" s="30"/>
      <c r="FV70" s="30"/>
      <c r="FW70" s="30"/>
      <c r="FX70" s="30"/>
      <c r="FY70" s="30"/>
      <c r="FZ70" s="30"/>
      <c r="GA70" s="30"/>
      <c r="GB70" s="30"/>
      <c r="GC70" s="30"/>
      <c r="GD70" s="30"/>
      <c r="GE70" s="30"/>
      <c r="GF70" s="30"/>
      <c r="GG70" s="30"/>
      <c r="GH70" s="30"/>
      <c r="GI70" s="30"/>
      <c r="GJ70" s="30"/>
      <c r="GK70" s="30"/>
      <c r="GL70" s="30"/>
      <c r="GM70" s="30"/>
      <c r="GN70" s="30"/>
      <c r="GO70" s="30"/>
      <c r="GP70" s="30"/>
      <c r="GQ70" s="30"/>
      <c r="GR70" s="30"/>
      <c r="GS70" s="30"/>
      <c r="GT70" s="30"/>
      <c r="GU70" s="30"/>
      <c r="GV70" s="30"/>
      <c r="GW70" s="30"/>
      <c r="GX70" s="30"/>
      <c r="GY70" s="30"/>
      <c r="GZ70" s="30"/>
      <c r="HA70" s="30"/>
      <c r="HB70" s="30"/>
      <c r="HC70" s="30"/>
      <c r="HD70" s="30"/>
      <c r="HE70" s="30"/>
      <c r="HF70" s="30"/>
      <c r="HG70" s="30"/>
      <c r="HH70" s="30"/>
      <c r="HI70" s="30"/>
      <c r="HJ70" s="30"/>
      <c r="HK70" s="30"/>
      <c r="HL70" s="30"/>
      <c r="HM70" s="30"/>
      <c r="HN70" s="30"/>
      <c r="HO70" s="30"/>
      <c r="HP70" s="30"/>
      <c r="HQ70" s="30"/>
      <c r="HR70" s="30"/>
      <c r="HS70" s="30"/>
      <c r="HT70" s="30"/>
      <c r="HU70" s="30"/>
      <c r="HV70" s="30"/>
      <c r="HW70" s="30"/>
      <c r="HX70" s="30"/>
      <c r="HY70" s="30"/>
      <c r="HZ70" s="30"/>
      <c r="IA70" s="30"/>
      <c r="IB70" s="30"/>
    </row>
    <row r="71" spans="1:237" x14ac:dyDescent="0.3">
      <c r="A71" s="194">
        <v>10136</v>
      </c>
      <c r="B71" s="194" t="s">
        <v>2</v>
      </c>
      <c r="C71" s="194" t="s">
        <v>3</v>
      </c>
      <c r="D71" s="196">
        <v>9.1839680000000001</v>
      </c>
      <c r="E71" s="122" t="s">
        <v>40</v>
      </c>
      <c r="F71" s="190">
        <v>9.1839680000000001</v>
      </c>
      <c r="G71" s="122"/>
      <c r="H71" s="53"/>
      <c r="I71" s="105">
        <v>0</v>
      </c>
      <c r="J71" s="203">
        <v>0</v>
      </c>
      <c r="K71" s="132"/>
      <c r="L71" s="197"/>
      <c r="M71" s="65"/>
      <c r="N71" s="228">
        <f t="shared" si="4"/>
        <v>0</v>
      </c>
      <c r="O71" s="148">
        <v>9.1839680000000001</v>
      </c>
      <c r="P71" s="229">
        <v>0</v>
      </c>
      <c r="Q71" s="5">
        <v>0</v>
      </c>
      <c r="R71" s="195">
        <v>2.5943489999999998</v>
      </c>
      <c r="S71" s="195">
        <v>7.1699999999999997E-4</v>
      </c>
      <c r="T71" s="197">
        <v>0</v>
      </c>
      <c r="U71" s="168">
        <f t="shared" si="5"/>
        <v>6.5889020000000009</v>
      </c>
    </row>
    <row r="72" spans="1:237" x14ac:dyDescent="0.3">
      <c r="A72" s="194">
        <v>10137</v>
      </c>
      <c r="B72" s="194" t="s">
        <v>2</v>
      </c>
      <c r="C72" s="194" t="s">
        <v>3</v>
      </c>
      <c r="D72" s="196">
        <v>3.6275010000000001</v>
      </c>
      <c r="E72" s="122" t="s">
        <v>40</v>
      </c>
      <c r="F72" s="190">
        <v>3.6275010000000001</v>
      </c>
      <c r="G72" s="126"/>
      <c r="H72" s="55"/>
      <c r="I72" s="105">
        <v>0</v>
      </c>
      <c r="J72" s="203">
        <v>0</v>
      </c>
      <c r="K72" s="132"/>
      <c r="L72" s="197"/>
      <c r="M72" s="65"/>
      <c r="N72" s="228">
        <f t="shared" si="4"/>
        <v>0</v>
      </c>
      <c r="O72" s="148">
        <v>3.6275010000000001</v>
      </c>
      <c r="P72" s="229">
        <v>0</v>
      </c>
      <c r="Q72" s="195">
        <v>2.2543000000000001E-2</v>
      </c>
      <c r="R72" s="5">
        <v>0</v>
      </c>
      <c r="S72" s="5">
        <v>0</v>
      </c>
      <c r="T72" s="197">
        <v>0</v>
      </c>
      <c r="U72" s="168">
        <f t="shared" si="5"/>
        <v>3.6049579999999999</v>
      </c>
      <c r="V72" s="13"/>
    </row>
    <row r="73" spans="1:237" x14ac:dyDescent="0.3">
      <c r="A73" s="194">
        <v>10139</v>
      </c>
      <c r="B73" s="194" t="s">
        <v>2</v>
      </c>
      <c r="C73" s="194" t="s">
        <v>3</v>
      </c>
      <c r="D73" s="196">
        <v>5.1201030000000003</v>
      </c>
      <c r="E73" s="122" t="s">
        <v>40</v>
      </c>
      <c r="F73" s="190">
        <v>5.1201030000000003</v>
      </c>
      <c r="G73" s="122"/>
      <c r="H73" s="119"/>
      <c r="I73" s="105">
        <v>0</v>
      </c>
      <c r="J73" s="203">
        <v>0</v>
      </c>
      <c r="K73" s="132"/>
      <c r="L73" s="197"/>
      <c r="M73" s="208"/>
      <c r="N73" s="228">
        <f t="shared" si="4"/>
        <v>0</v>
      </c>
      <c r="O73" s="148">
        <v>5.1201030000000003</v>
      </c>
      <c r="P73" s="229">
        <v>0</v>
      </c>
      <c r="Q73" s="5">
        <v>0</v>
      </c>
      <c r="R73" s="5">
        <v>0</v>
      </c>
      <c r="S73" s="5">
        <v>0</v>
      </c>
      <c r="T73" s="197">
        <v>0</v>
      </c>
      <c r="U73" s="168">
        <f t="shared" si="5"/>
        <v>5.1201030000000003</v>
      </c>
    </row>
    <row r="74" spans="1:237" x14ac:dyDescent="0.3">
      <c r="A74" s="194">
        <v>10140</v>
      </c>
      <c r="B74" s="194" t="s">
        <v>2</v>
      </c>
      <c r="C74" s="194" t="s">
        <v>3</v>
      </c>
      <c r="D74" s="196">
        <v>4.4302270000000004</v>
      </c>
      <c r="E74" s="122"/>
      <c r="F74" s="190"/>
      <c r="G74" s="126"/>
      <c r="H74" s="55"/>
      <c r="I74" s="105">
        <v>0</v>
      </c>
      <c r="J74" s="203">
        <v>0</v>
      </c>
      <c r="K74" s="132" t="s">
        <v>53</v>
      </c>
      <c r="L74" s="197">
        <v>4.4302270000000004</v>
      </c>
      <c r="M74" s="208"/>
      <c r="N74" s="228">
        <f t="shared" si="4"/>
        <v>0</v>
      </c>
      <c r="O74" s="148">
        <v>4.4302270000000004</v>
      </c>
      <c r="P74" s="229">
        <v>0</v>
      </c>
      <c r="Q74" s="5">
        <v>0</v>
      </c>
      <c r="R74" s="195">
        <v>0.54741799999999996</v>
      </c>
      <c r="S74" s="195">
        <v>3.8828100000000001</v>
      </c>
      <c r="T74" s="197">
        <v>0</v>
      </c>
      <c r="U74" s="168">
        <f t="shared" si="5"/>
        <v>-9.9999999925159955E-7</v>
      </c>
    </row>
    <row r="75" spans="1:237" x14ac:dyDescent="0.3">
      <c r="A75" s="194">
        <v>10141</v>
      </c>
      <c r="B75" s="194" t="s">
        <v>2</v>
      </c>
      <c r="C75" s="194" t="s">
        <v>3</v>
      </c>
      <c r="D75" s="196">
        <v>5.426806</v>
      </c>
      <c r="E75" s="122"/>
      <c r="F75" s="190"/>
      <c r="G75" s="122"/>
      <c r="H75" s="53"/>
      <c r="I75" s="105">
        <v>0</v>
      </c>
      <c r="J75" s="203">
        <v>0</v>
      </c>
      <c r="K75" s="132" t="s">
        <v>53</v>
      </c>
      <c r="L75" s="197">
        <v>5.426806</v>
      </c>
      <c r="M75" s="208"/>
      <c r="N75" s="228">
        <f t="shared" si="4"/>
        <v>0</v>
      </c>
      <c r="O75" s="148">
        <v>5.426806</v>
      </c>
      <c r="P75" s="229">
        <v>0</v>
      </c>
      <c r="Q75" s="195">
        <v>2.4561950000000001</v>
      </c>
      <c r="R75" s="195">
        <v>2.4182239999999999</v>
      </c>
      <c r="S75" s="195">
        <v>0.53896500000000003</v>
      </c>
      <c r="T75" s="197">
        <v>0</v>
      </c>
      <c r="U75" s="168">
        <f t="shared" si="5"/>
        <v>1.3422000000000267E-2</v>
      </c>
    </row>
    <row r="76" spans="1:237" x14ac:dyDescent="0.3">
      <c r="A76" s="194">
        <v>10142</v>
      </c>
      <c r="B76" s="194" t="s">
        <v>2</v>
      </c>
      <c r="C76" s="194" t="s">
        <v>3</v>
      </c>
      <c r="D76" s="196">
        <v>4.3432339999999998</v>
      </c>
      <c r="E76" s="122"/>
      <c r="F76" s="190"/>
      <c r="G76" s="123"/>
      <c r="H76" s="54"/>
      <c r="I76" s="105">
        <v>0</v>
      </c>
      <c r="J76" s="203">
        <v>0</v>
      </c>
      <c r="K76" s="132" t="s">
        <v>53</v>
      </c>
      <c r="L76" s="197">
        <v>4.3432339999999998</v>
      </c>
      <c r="M76" s="208"/>
      <c r="N76" s="228">
        <f t="shared" si="4"/>
        <v>0</v>
      </c>
      <c r="O76" s="148">
        <v>4.3432339999999998</v>
      </c>
      <c r="P76" s="229">
        <v>0</v>
      </c>
      <c r="Q76" s="195">
        <v>0.34656100000000001</v>
      </c>
      <c r="R76" s="195">
        <v>2.8643369999999999</v>
      </c>
      <c r="S76" s="5">
        <v>0</v>
      </c>
      <c r="T76" s="197">
        <v>0</v>
      </c>
      <c r="U76" s="168">
        <f t="shared" si="5"/>
        <v>1.132336</v>
      </c>
      <c r="V76" s="13"/>
      <c r="Y76" s="13"/>
    </row>
    <row r="77" spans="1:237" x14ac:dyDescent="0.3">
      <c r="A77" s="194">
        <v>10143</v>
      </c>
      <c r="B77" s="194" t="s">
        <v>2</v>
      </c>
      <c r="C77" s="194" t="s">
        <v>3</v>
      </c>
      <c r="D77" s="196">
        <v>14.916816000000001</v>
      </c>
      <c r="E77" s="122"/>
      <c r="F77" s="190"/>
      <c r="G77" s="122"/>
      <c r="H77" s="53"/>
      <c r="I77" s="105">
        <v>0</v>
      </c>
      <c r="J77" s="203">
        <v>0</v>
      </c>
      <c r="K77" s="132" t="s">
        <v>53</v>
      </c>
      <c r="L77" s="197">
        <v>14.91682</v>
      </c>
      <c r="M77" s="208"/>
      <c r="N77" s="228">
        <f t="shared" si="4"/>
        <v>-3.999999998782755E-6</v>
      </c>
      <c r="O77" s="148">
        <v>14.91682</v>
      </c>
      <c r="P77" s="229">
        <v>14.91682</v>
      </c>
      <c r="Q77" s="5">
        <v>0</v>
      </c>
      <c r="R77" s="5">
        <v>0</v>
      </c>
      <c r="S77" s="5">
        <v>0</v>
      </c>
      <c r="T77" s="197">
        <v>0</v>
      </c>
      <c r="U77" s="168">
        <f t="shared" si="5"/>
        <v>14.916816000000001</v>
      </c>
    </row>
    <row r="78" spans="1:237" x14ac:dyDescent="0.3">
      <c r="A78" s="194">
        <v>10145</v>
      </c>
      <c r="B78" s="194" t="s">
        <v>2</v>
      </c>
      <c r="C78" s="194" t="s">
        <v>3</v>
      </c>
      <c r="D78" s="196">
        <v>29.632823999999999</v>
      </c>
      <c r="E78" s="122" t="s">
        <v>50</v>
      </c>
      <c r="F78" s="190">
        <v>29.632823999999999</v>
      </c>
      <c r="G78" s="126"/>
      <c r="H78" s="55"/>
      <c r="I78" s="105">
        <v>6.5494589999999997</v>
      </c>
      <c r="J78" s="203">
        <v>0</v>
      </c>
      <c r="K78" s="132"/>
      <c r="L78" s="197"/>
      <c r="M78" s="208"/>
      <c r="N78" s="228">
        <f t="shared" si="4"/>
        <v>4.0000000005591119E-6</v>
      </c>
      <c r="O78" s="148">
        <v>29.632819999999999</v>
      </c>
      <c r="P78" s="229">
        <v>0</v>
      </c>
      <c r="Q78" s="195">
        <v>11.67549</v>
      </c>
      <c r="R78" s="5">
        <v>0</v>
      </c>
      <c r="S78" s="195">
        <v>5.8859050000000002</v>
      </c>
      <c r="T78" s="197">
        <v>0</v>
      </c>
      <c r="U78" s="168">
        <f t="shared" si="5"/>
        <v>12.071428999999998</v>
      </c>
    </row>
    <row r="79" spans="1:237" x14ac:dyDescent="0.3">
      <c r="A79" s="194">
        <v>10147</v>
      </c>
      <c r="B79" s="194" t="s">
        <v>2</v>
      </c>
      <c r="C79" s="194" t="s">
        <v>3</v>
      </c>
      <c r="D79" s="196">
        <v>15.622285</v>
      </c>
      <c r="E79" s="122"/>
      <c r="F79" s="190"/>
      <c r="G79" s="122"/>
      <c r="H79" s="53"/>
      <c r="I79" s="105">
        <v>0</v>
      </c>
      <c r="J79" s="203">
        <v>0</v>
      </c>
      <c r="K79" s="132" t="s">
        <v>53</v>
      </c>
      <c r="L79" s="197">
        <v>15.62229</v>
      </c>
      <c r="M79" s="208"/>
      <c r="N79" s="228">
        <f t="shared" si="4"/>
        <v>-4.9999999998107114E-6</v>
      </c>
      <c r="O79" s="148">
        <v>15.62229</v>
      </c>
      <c r="P79" s="229">
        <v>0</v>
      </c>
      <c r="Q79" s="195">
        <v>0.17716999999999999</v>
      </c>
      <c r="R79" s="5">
        <v>0</v>
      </c>
      <c r="S79" s="5">
        <v>0</v>
      </c>
      <c r="T79" s="197">
        <v>0</v>
      </c>
      <c r="U79" s="168">
        <f t="shared" si="5"/>
        <v>15.445114999999999</v>
      </c>
    </row>
    <row r="80" spans="1:237" x14ac:dyDescent="0.3">
      <c r="A80" s="194">
        <v>10148</v>
      </c>
      <c r="B80" s="194" t="s">
        <v>2</v>
      </c>
      <c r="C80" s="194" t="s">
        <v>3</v>
      </c>
      <c r="D80" s="196">
        <v>19.420833999999999</v>
      </c>
      <c r="E80" s="122"/>
      <c r="F80" s="190"/>
      <c r="G80" s="126"/>
      <c r="H80" s="55"/>
      <c r="I80" s="105">
        <v>0</v>
      </c>
      <c r="J80" s="203">
        <v>0</v>
      </c>
      <c r="K80" s="132" t="s">
        <v>53</v>
      </c>
      <c r="L80" s="134">
        <v>19.420829999999999</v>
      </c>
      <c r="M80" s="208"/>
      <c r="N80" s="228">
        <f t="shared" si="4"/>
        <v>4.0000000005591119E-6</v>
      </c>
      <c r="O80" s="148">
        <v>19.420829999999999</v>
      </c>
      <c r="P80" s="229">
        <v>0</v>
      </c>
      <c r="Q80" s="5">
        <v>0</v>
      </c>
      <c r="R80" s="195">
        <v>0.96079099999999995</v>
      </c>
      <c r="S80" s="195">
        <v>5.385777</v>
      </c>
      <c r="T80" s="197">
        <v>0</v>
      </c>
      <c r="U80" s="168">
        <f t="shared" si="5"/>
        <v>13.074266</v>
      </c>
    </row>
    <row r="81" spans="1:21" x14ac:dyDescent="0.3">
      <c r="A81" s="194">
        <v>10149</v>
      </c>
      <c r="B81" s="194" t="s">
        <v>2</v>
      </c>
      <c r="C81" s="194" t="s">
        <v>3</v>
      </c>
      <c r="D81" s="196">
        <v>16.718084000000001</v>
      </c>
      <c r="E81" s="122"/>
      <c r="F81" s="190"/>
      <c r="G81" s="123"/>
      <c r="H81" s="54"/>
      <c r="I81" s="105">
        <v>0</v>
      </c>
      <c r="J81" s="203">
        <v>0</v>
      </c>
      <c r="K81" s="132" t="s">
        <v>53</v>
      </c>
      <c r="L81" s="134">
        <v>16.71808</v>
      </c>
      <c r="M81" s="65"/>
      <c r="N81" s="228">
        <f t="shared" si="4"/>
        <v>4.0000000005591119E-6</v>
      </c>
      <c r="O81" s="148">
        <v>16.71808</v>
      </c>
      <c r="P81" s="229">
        <v>0</v>
      </c>
      <c r="Q81" s="5">
        <v>0</v>
      </c>
      <c r="R81" s="195">
        <v>1.378226</v>
      </c>
      <c r="S81" s="5">
        <v>0</v>
      </c>
      <c r="T81" s="197">
        <v>0</v>
      </c>
      <c r="U81" s="168">
        <f t="shared" si="5"/>
        <v>15.339858000000001</v>
      </c>
    </row>
    <row r="82" spans="1:21" x14ac:dyDescent="0.3">
      <c r="A82" s="194">
        <v>10150</v>
      </c>
      <c r="B82" s="194" t="s">
        <v>2</v>
      </c>
      <c r="C82" s="194" t="s">
        <v>3</v>
      </c>
      <c r="D82" s="196">
        <v>34.405768999999999</v>
      </c>
      <c r="E82" s="122"/>
      <c r="F82" s="190"/>
      <c r="G82" s="122"/>
      <c r="H82" s="119"/>
      <c r="I82" s="105">
        <v>0</v>
      </c>
      <c r="J82" s="203">
        <v>0</v>
      </c>
      <c r="K82" s="132" t="s">
        <v>53</v>
      </c>
      <c r="L82" s="134">
        <v>34.405769999999997</v>
      </c>
      <c r="M82" s="65"/>
      <c r="N82" s="228">
        <f t="shared" si="4"/>
        <v>-9.9999999747524271E-7</v>
      </c>
      <c r="O82" s="148">
        <v>34.405769999999997</v>
      </c>
      <c r="P82" s="229">
        <v>0</v>
      </c>
      <c r="Q82" s="195">
        <v>0.82972100000000004</v>
      </c>
      <c r="R82" s="5">
        <v>0</v>
      </c>
      <c r="S82" s="195">
        <v>1.0876680000000001</v>
      </c>
      <c r="T82" s="197">
        <v>0</v>
      </c>
      <c r="U82" s="168">
        <f t="shared" si="5"/>
        <v>32.488379999999999</v>
      </c>
    </row>
    <row r="83" spans="1:21" x14ac:dyDescent="0.3">
      <c r="A83" s="194">
        <v>10151</v>
      </c>
      <c r="B83" s="194" t="s">
        <v>2</v>
      </c>
      <c r="C83" s="194" t="s">
        <v>3</v>
      </c>
      <c r="D83" s="196">
        <v>33.845092999999999</v>
      </c>
      <c r="E83" s="122" t="s">
        <v>40</v>
      </c>
      <c r="F83" s="190">
        <v>33.845092999999999</v>
      </c>
      <c r="G83" s="122"/>
      <c r="H83" s="53"/>
      <c r="I83" s="105">
        <v>0</v>
      </c>
      <c r="J83" s="203">
        <v>0</v>
      </c>
      <c r="K83" s="132"/>
      <c r="L83" s="134"/>
      <c r="M83" s="208"/>
      <c r="N83" s="228">
        <f t="shared" si="4"/>
        <v>2.9999999995311555E-6</v>
      </c>
      <c r="O83" s="148">
        <v>33.845089999999999</v>
      </c>
      <c r="P83" s="229">
        <v>0.12829399999999999</v>
      </c>
      <c r="Q83" s="195">
        <v>2.573715</v>
      </c>
      <c r="R83" s="195">
        <v>1.859666</v>
      </c>
      <c r="S83" s="195">
        <v>15.228300000000001</v>
      </c>
      <c r="T83" s="197">
        <v>0</v>
      </c>
      <c r="U83" s="168">
        <f t="shared" si="5"/>
        <v>14.183411999999997</v>
      </c>
    </row>
    <row r="84" spans="1:21" x14ac:dyDescent="0.3">
      <c r="A84" s="194">
        <v>10154</v>
      </c>
      <c r="B84" s="194" t="s">
        <v>2</v>
      </c>
      <c r="C84" s="194" t="s">
        <v>3</v>
      </c>
      <c r="D84" s="196">
        <v>7.0340629999999997</v>
      </c>
      <c r="E84" s="122" t="s">
        <v>60</v>
      </c>
      <c r="F84" s="190">
        <v>7.0340629999999997</v>
      </c>
      <c r="G84" s="126"/>
      <c r="H84" s="55"/>
      <c r="I84" s="105">
        <v>6.6297769999999998</v>
      </c>
      <c r="J84" s="203">
        <v>0</v>
      </c>
      <c r="K84" s="132"/>
      <c r="L84" s="134"/>
      <c r="M84" s="208"/>
      <c r="N84" s="228">
        <f t="shared" si="4"/>
        <v>0</v>
      </c>
      <c r="O84" s="148">
        <v>7.0340629999999997</v>
      </c>
      <c r="P84" s="229">
        <v>0</v>
      </c>
      <c r="Q84" s="5">
        <v>0</v>
      </c>
      <c r="R84" s="5">
        <v>0</v>
      </c>
      <c r="S84" s="195">
        <v>5.8994679999999997</v>
      </c>
      <c r="T84" s="197">
        <v>0</v>
      </c>
      <c r="U84" s="168">
        <f t="shared" si="5"/>
        <v>1.134595</v>
      </c>
    </row>
    <row r="85" spans="1:21" x14ac:dyDescent="0.3">
      <c r="A85" s="194">
        <v>10163</v>
      </c>
      <c r="B85" s="194" t="s">
        <v>2</v>
      </c>
      <c r="C85" s="194" t="s">
        <v>3</v>
      </c>
      <c r="D85" s="196">
        <v>150.28395699999999</v>
      </c>
      <c r="E85" s="122" t="s">
        <v>40</v>
      </c>
      <c r="F85" s="190">
        <v>150.28395699999999</v>
      </c>
      <c r="G85" s="126"/>
      <c r="H85" s="55"/>
      <c r="I85" s="105">
        <v>0</v>
      </c>
      <c r="J85" s="203">
        <v>0</v>
      </c>
      <c r="K85" s="132"/>
      <c r="L85" s="134"/>
      <c r="M85" s="208"/>
      <c r="N85" s="228">
        <f t="shared" si="4"/>
        <v>-4.3000000005122274E-5</v>
      </c>
      <c r="O85" s="148">
        <v>150.28399999999999</v>
      </c>
      <c r="P85" s="229">
        <v>0</v>
      </c>
      <c r="Q85" s="5">
        <v>0</v>
      </c>
      <c r="R85" s="5">
        <v>0</v>
      </c>
      <c r="S85" s="5">
        <v>0</v>
      </c>
      <c r="T85" s="197">
        <v>0</v>
      </c>
      <c r="U85" s="168">
        <f t="shared" si="5"/>
        <v>150.28395699999999</v>
      </c>
    </row>
    <row r="86" spans="1:21" x14ac:dyDescent="0.3">
      <c r="A86" s="194">
        <v>10189</v>
      </c>
      <c r="B86" s="194" t="s">
        <v>2</v>
      </c>
      <c r="C86" s="194" t="s">
        <v>3</v>
      </c>
      <c r="D86" s="196">
        <v>10.264189</v>
      </c>
      <c r="E86" s="122" t="s">
        <v>40</v>
      </c>
      <c r="F86" s="190">
        <v>10.264189</v>
      </c>
      <c r="G86" s="126"/>
      <c r="H86" s="55"/>
      <c r="I86" s="105">
        <v>0</v>
      </c>
      <c r="J86" s="203">
        <v>0</v>
      </c>
      <c r="K86" s="222"/>
      <c r="L86" s="136"/>
      <c r="M86" s="82"/>
      <c r="N86" s="228">
        <f t="shared" si="4"/>
        <v>-9.9999999925159955E-7</v>
      </c>
      <c r="O86" s="148">
        <v>10.264189999999999</v>
      </c>
      <c r="P86" s="229">
        <v>0</v>
      </c>
      <c r="Q86" s="5">
        <v>0</v>
      </c>
      <c r="R86" s="5">
        <v>0</v>
      </c>
      <c r="S86" s="195">
        <v>3.8660000000000001E-3</v>
      </c>
      <c r="T86" s="197">
        <v>0</v>
      </c>
      <c r="U86" s="168">
        <f t="shared" si="5"/>
        <v>10.260323</v>
      </c>
    </row>
    <row r="87" spans="1:21" x14ac:dyDescent="0.3">
      <c r="A87" s="194">
        <v>10192</v>
      </c>
      <c r="B87" s="194" t="s">
        <v>2</v>
      </c>
      <c r="C87" s="194" t="s">
        <v>3</v>
      </c>
      <c r="D87" s="196">
        <v>32.839677999999999</v>
      </c>
      <c r="E87" s="122" t="s">
        <v>40</v>
      </c>
      <c r="F87" s="190">
        <v>32.839677999999999</v>
      </c>
      <c r="G87" s="126"/>
      <c r="H87" s="55"/>
      <c r="I87" s="105">
        <v>0</v>
      </c>
      <c r="J87" s="203">
        <v>0</v>
      </c>
      <c r="K87" s="222"/>
      <c r="L87" s="136"/>
      <c r="M87" s="65"/>
      <c r="N87" s="228">
        <f t="shared" si="4"/>
        <v>-2.0000000020559128E-6</v>
      </c>
      <c r="O87" s="148">
        <v>32.839680000000001</v>
      </c>
      <c r="P87" s="229">
        <v>32.839680000000001</v>
      </c>
      <c r="Q87" s="5">
        <v>0</v>
      </c>
      <c r="R87" s="195">
        <v>1.0306580000000001</v>
      </c>
      <c r="S87" s="195">
        <v>20.922940000000001</v>
      </c>
      <c r="T87" s="197">
        <v>0</v>
      </c>
      <c r="U87" s="168">
        <f t="shared" si="5"/>
        <v>10.88608</v>
      </c>
    </row>
    <row r="88" spans="1:21" x14ac:dyDescent="0.3">
      <c r="A88" s="194">
        <v>10208</v>
      </c>
      <c r="B88" s="194" t="s">
        <v>2</v>
      </c>
      <c r="C88" s="194" t="s">
        <v>3</v>
      </c>
      <c r="D88" s="196">
        <v>14.628873</v>
      </c>
      <c r="E88" s="122" t="s">
        <v>50</v>
      </c>
      <c r="F88" s="190">
        <v>14.628873</v>
      </c>
      <c r="G88" s="123"/>
      <c r="H88" s="54"/>
      <c r="I88" s="105">
        <v>0</v>
      </c>
      <c r="J88" s="203">
        <v>0</v>
      </c>
      <c r="K88" s="221"/>
      <c r="L88" s="136"/>
      <c r="M88" s="65"/>
      <c r="N88" s="228">
        <f t="shared" si="4"/>
        <v>3.0000000013075123E-6</v>
      </c>
      <c r="O88" s="148">
        <v>14.628869999999999</v>
      </c>
      <c r="P88" s="229">
        <v>14.628880000000001</v>
      </c>
      <c r="Q88" s="5">
        <v>0</v>
      </c>
      <c r="R88" s="5">
        <v>0</v>
      </c>
      <c r="S88" s="5">
        <v>0</v>
      </c>
      <c r="T88" s="197">
        <v>0</v>
      </c>
      <c r="U88" s="168">
        <f t="shared" si="5"/>
        <v>14.628873</v>
      </c>
    </row>
    <row r="89" spans="1:21" x14ac:dyDescent="0.3">
      <c r="A89" s="194">
        <v>10210</v>
      </c>
      <c r="B89" s="194" t="s">
        <v>2</v>
      </c>
      <c r="C89" s="194" t="s">
        <v>3</v>
      </c>
      <c r="D89" s="196">
        <v>15.605962999999999</v>
      </c>
      <c r="E89" s="122" t="s">
        <v>50</v>
      </c>
      <c r="F89" s="190">
        <v>15.605962999999999</v>
      </c>
      <c r="G89" s="122"/>
      <c r="H89" s="53"/>
      <c r="I89" s="105">
        <v>1.6077379999999999</v>
      </c>
      <c r="J89" s="203">
        <v>0</v>
      </c>
      <c r="K89" s="221"/>
      <c r="L89" s="136"/>
      <c r="M89" s="65"/>
      <c r="N89" s="228">
        <f t="shared" si="4"/>
        <v>3.4633729999999989</v>
      </c>
      <c r="O89" s="148">
        <v>12.14259</v>
      </c>
      <c r="P89" s="229">
        <v>12.142010000000001</v>
      </c>
      <c r="Q89" s="5">
        <v>0</v>
      </c>
      <c r="R89" s="5">
        <v>0</v>
      </c>
      <c r="S89" s="5">
        <v>0</v>
      </c>
      <c r="T89" s="197">
        <v>0</v>
      </c>
      <c r="U89" s="168">
        <f t="shared" si="5"/>
        <v>15.605962999999999</v>
      </c>
    </row>
    <row r="90" spans="1:21" x14ac:dyDescent="0.3">
      <c r="A90" s="194">
        <v>10224</v>
      </c>
      <c r="B90" s="194" t="s">
        <v>2</v>
      </c>
      <c r="C90" s="194" t="s">
        <v>3</v>
      </c>
      <c r="D90" s="196">
        <v>25.837318</v>
      </c>
      <c r="E90" s="122" t="s">
        <v>50</v>
      </c>
      <c r="F90" s="190">
        <v>25.837318</v>
      </c>
      <c r="G90" s="126"/>
      <c r="H90" s="55"/>
      <c r="I90" s="105">
        <v>7.6449000000000003E-2</v>
      </c>
      <c r="J90" s="203">
        <v>0</v>
      </c>
      <c r="K90" s="221"/>
      <c r="L90" s="136"/>
      <c r="M90" s="82"/>
      <c r="N90" s="228">
        <f t="shared" si="4"/>
        <v>25.837318</v>
      </c>
      <c r="O90" s="148">
        <v>0</v>
      </c>
      <c r="P90" s="229">
        <v>24.177119999999999</v>
      </c>
      <c r="Q90" s="195">
        <v>2.3889860000000001</v>
      </c>
      <c r="R90" s="195">
        <v>0.123642</v>
      </c>
      <c r="S90" s="195">
        <v>17.676500000000001</v>
      </c>
      <c r="T90" s="197">
        <v>0</v>
      </c>
      <c r="U90" s="168">
        <f t="shared" si="5"/>
        <v>5.6481899999999996</v>
      </c>
    </row>
    <row r="91" spans="1:21" x14ac:dyDescent="0.3">
      <c r="A91" s="194">
        <v>10229</v>
      </c>
      <c r="B91" s="194" t="s">
        <v>2</v>
      </c>
      <c r="C91" s="194" t="s">
        <v>3</v>
      </c>
      <c r="D91" s="196">
        <v>13.070721000000001</v>
      </c>
      <c r="E91" s="122" t="s">
        <v>50</v>
      </c>
      <c r="F91" s="190">
        <v>13.070721000000001</v>
      </c>
      <c r="G91" s="126"/>
      <c r="H91" s="55"/>
      <c r="I91" s="105">
        <v>0</v>
      </c>
      <c r="J91" s="203">
        <v>0</v>
      </c>
      <c r="K91" s="221"/>
      <c r="L91" s="136"/>
      <c r="M91" s="82"/>
      <c r="N91" s="228">
        <f t="shared" si="4"/>
        <v>1.0000000010279564E-6</v>
      </c>
      <c r="O91" s="148">
        <v>13.07072</v>
      </c>
      <c r="P91" s="229">
        <v>0</v>
      </c>
      <c r="Q91" s="5">
        <v>0</v>
      </c>
      <c r="R91" s="5">
        <v>0</v>
      </c>
      <c r="S91" s="5">
        <v>0</v>
      </c>
      <c r="T91" s="197">
        <v>0</v>
      </c>
      <c r="U91" s="168">
        <f t="shared" si="5"/>
        <v>13.070721000000001</v>
      </c>
    </row>
    <row r="92" spans="1:21" x14ac:dyDescent="0.3">
      <c r="A92" s="194">
        <v>10231</v>
      </c>
      <c r="B92" s="194" t="s">
        <v>2</v>
      </c>
      <c r="C92" s="194" t="s">
        <v>3</v>
      </c>
      <c r="D92" s="196">
        <v>17.494423000000001</v>
      </c>
      <c r="E92" s="122" t="s">
        <v>50</v>
      </c>
      <c r="F92" s="190">
        <v>17.494423000000001</v>
      </c>
      <c r="G92" s="122"/>
      <c r="H92" s="53"/>
      <c r="I92" s="105">
        <v>0</v>
      </c>
      <c r="J92" s="203">
        <v>0</v>
      </c>
      <c r="K92" s="222"/>
      <c r="L92" s="136"/>
      <c r="M92" s="65"/>
      <c r="N92" s="228">
        <f t="shared" si="4"/>
        <v>2.9999999995311555E-6</v>
      </c>
      <c r="O92" s="148">
        <v>17.494420000000002</v>
      </c>
      <c r="P92" s="229">
        <v>0</v>
      </c>
      <c r="Q92" s="5">
        <v>0</v>
      </c>
      <c r="R92" s="5">
        <v>0</v>
      </c>
      <c r="S92" s="5">
        <v>0</v>
      </c>
      <c r="T92" s="197">
        <v>0</v>
      </c>
      <c r="U92" s="168">
        <f t="shared" si="5"/>
        <v>17.494423000000001</v>
      </c>
    </row>
    <row r="93" spans="1:21" x14ac:dyDescent="0.3">
      <c r="A93" s="194">
        <v>10232</v>
      </c>
      <c r="B93" s="194" t="s">
        <v>2</v>
      </c>
      <c r="C93" s="194" t="s">
        <v>3</v>
      </c>
      <c r="D93" s="196">
        <v>7.9433369999999996</v>
      </c>
      <c r="E93" s="122" t="s">
        <v>50</v>
      </c>
      <c r="F93" s="190">
        <v>7.9433369999999996</v>
      </c>
      <c r="G93" s="126"/>
      <c r="H93" s="55"/>
      <c r="I93" s="105">
        <v>0</v>
      </c>
      <c r="J93" s="203">
        <v>0</v>
      </c>
      <c r="K93" s="222"/>
      <c r="L93" s="136"/>
      <c r="M93" s="82"/>
      <c r="N93" s="228">
        <f t="shared" si="4"/>
        <v>0</v>
      </c>
      <c r="O93" s="148">
        <v>7.9433369999999996</v>
      </c>
      <c r="P93" s="229">
        <v>0</v>
      </c>
      <c r="Q93" s="5">
        <v>0</v>
      </c>
      <c r="R93" s="5">
        <v>0</v>
      </c>
      <c r="S93" s="5">
        <v>0</v>
      </c>
      <c r="T93" s="197">
        <v>0</v>
      </c>
      <c r="U93" s="168">
        <f t="shared" si="5"/>
        <v>7.9433369999999996</v>
      </c>
    </row>
    <row r="94" spans="1:21" x14ac:dyDescent="0.3">
      <c r="A94" s="194">
        <v>10235</v>
      </c>
      <c r="B94" s="194" t="s">
        <v>2</v>
      </c>
      <c r="C94" s="194" t="s">
        <v>3</v>
      </c>
      <c r="D94" s="196">
        <v>37.089325000000002</v>
      </c>
      <c r="E94" s="122" t="s">
        <v>50</v>
      </c>
      <c r="F94" s="190">
        <v>37.089325000000002</v>
      </c>
      <c r="G94" s="126"/>
      <c r="H94" s="55"/>
      <c r="I94" s="105">
        <v>0</v>
      </c>
      <c r="J94" s="203">
        <v>0</v>
      </c>
      <c r="K94" s="132"/>
      <c r="L94" s="197"/>
      <c r="M94" s="82"/>
      <c r="N94" s="228">
        <f t="shared" si="4"/>
        <v>-4.9999999944816409E-6</v>
      </c>
      <c r="O94" s="148">
        <v>37.089329999999997</v>
      </c>
      <c r="P94" s="229">
        <v>0</v>
      </c>
      <c r="Q94" s="5">
        <v>0</v>
      </c>
      <c r="R94" s="5">
        <v>0</v>
      </c>
      <c r="S94" s="5">
        <v>0</v>
      </c>
      <c r="T94" s="197">
        <v>0</v>
      </c>
      <c r="U94" s="168">
        <f t="shared" si="5"/>
        <v>37.089325000000002</v>
      </c>
    </row>
    <row r="95" spans="1:21" x14ac:dyDescent="0.3">
      <c r="A95" s="194">
        <v>10244</v>
      </c>
      <c r="B95" s="194" t="s">
        <v>2</v>
      </c>
      <c r="C95" s="194" t="s">
        <v>3</v>
      </c>
      <c r="D95" s="196">
        <v>15.346328</v>
      </c>
      <c r="E95" s="122" t="s">
        <v>50</v>
      </c>
      <c r="F95" s="190">
        <v>15.346328</v>
      </c>
      <c r="G95" s="126"/>
      <c r="H95" s="55"/>
      <c r="I95" s="105">
        <v>0</v>
      </c>
      <c r="J95" s="203">
        <v>0</v>
      </c>
      <c r="K95" s="132"/>
      <c r="L95" s="197"/>
      <c r="M95" s="65"/>
      <c r="N95" s="228">
        <f t="shared" si="4"/>
        <v>-2.0000000002795559E-6</v>
      </c>
      <c r="O95" s="148">
        <v>15.34633</v>
      </c>
      <c r="P95" s="229">
        <v>0</v>
      </c>
      <c r="Q95" s="5">
        <v>0</v>
      </c>
      <c r="R95" s="5">
        <v>0</v>
      </c>
      <c r="S95" s="195">
        <v>1.6999E-2</v>
      </c>
      <c r="T95" s="197">
        <v>0</v>
      </c>
      <c r="U95" s="168">
        <f t="shared" si="5"/>
        <v>15.329329</v>
      </c>
    </row>
    <row r="96" spans="1:21" x14ac:dyDescent="0.3">
      <c r="A96" s="194">
        <v>10248</v>
      </c>
      <c r="B96" s="194" t="s">
        <v>2</v>
      </c>
      <c r="C96" s="194" t="s">
        <v>3</v>
      </c>
      <c r="D96" s="196">
        <v>6.8801430000000003</v>
      </c>
      <c r="E96" s="122" t="s">
        <v>50</v>
      </c>
      <c r="F96" s="190">
        <v>6.8801430000000003</v>
      </c>
      <c r="G96" s="122"/>
      <c r="H96" s="53"/>
      <c r="I96" s="105">
        <v>0</v>
      </c>
      <c r="J96" s="203">
        <v>0</v>
      </c>
      <c r="K96" s="132"/>
      <c r="L96" s="197"/>
      <c r="M96" s="82"/>
      <c r="N96" s="228">
        <f t="shared" si="4"/>
        <v>0</v>
      </c>
      <c r="O96" s="148">
        <v>6.8801430000000003</v>
      </c>
      <c r="P96" s="229">
        <v>0</v>
      </c>
      <c r="Q96" s="5">
        <v>0</v>
      </c>
      <c r="R96" s="5">
        <v>0</v>
      </c>
      <c r="S96" s="5">
        <v>0</v>
      </c>
      <c r="T96" s="197">
        <v>0</v>
      </c>
      <c r="U96" s="168">
        <f t="shared" si="5"/>
        <v>6.8801430000000003</v>
      </c>
    </row>
    <row r="97" spans="1:242" x14ac:dyDescent="0.3">
      <c r="A97" s="194">
        <v>10249</v>
      </c>
      <c r="B97" s="194" t="s">
        <v>2</v>
      </c>
      <c r="C97" s="194" t="s">
        <v>3</v>
      </c>
      <c r="D97" s="196">
        <v>25.282609999999998</v>
      </c>
      <c r="E97" s="122" t="s">
        <v>50</v>
      </c>
      <c r="F97" s="190">
        <v>25.282609999999998</v>
      </c>
      <c r="G97" s="122"/>
      <c r="H97" s="53"/>
      <c r="I97" s="105">
        <v>0</v>
      </c>
      <c r="J97" s="203">
        <v>0</v>
      </c>
      <c r="K97" s="132"/>
      <c r="L97" s="197"/>
      <c r="M97" s="82"/>
      <c r="N97" s="228">
        <f t="shared" si="4"/>
        <v>0</v>
      </c>
      <c r="O97" s="148">
        <v>25.282609999999998</v>
      </c>
      <c r="P97" s="229">
        <v>0</v>
      </c>
      <c r="Q97" s="5">
        <v>0</v>
      </c>
      <c r="R97" s="5">
        <v>0</v>
      </c>
      <c r="S97" s="5">
        <v>0</v>
      </c>
      <c r="T97" s="197">
        <v>0</v>
      </c>
      <c r="U97" s="168">
        <f t="shared" si="5"/>
        <v>25.282609999999998</v>
      </c>
    </row>
    <row r="98" spans="1:242" x14ac:dyDescent="0.3">
      <c r="A98" s="194">
        <v>10408</v>
      </c>
      <c r="B98" s="194" t="s">
        <v>2</v>
      </c>
      <c r="C98" s="194" t="s">
        <v>3</v>
      </c>
      <c r="D98" s="196">
        <v>8.9244280000000007</v>
      </c>
      <c r="E98" s="122"/>
      <c r="F98" s="190"/>
      <c r="G98" s="126"/>
      <c r="H98" s="55"/>
      <c r="I98" s="105">
        <v>0</v>
      </c>
      <c r="J98" s="203">
        <v>0</v>
      </c>
      <c r="K98" s="132" t="s">
        <v>53</v>
      </c>
      <c r="L98" s="134">
        <v>8.9244280000000007</v>
      </c>
      <c r="M98" s="82"/>
      <c r="N98" s="228">
        <f t="shared" si="4"/>
        <v>0</v>
      </c>
      <c r="O98" s="148">
        <v>8.9244280000000007</v>
      </c>
      <c r="P98" s="229">
        <v>8.9244260000000004</v>
      </c>
      <c r="Q98" s="5">
        <v>0</v>
      </c>
      <c r="R98" s="5">
        <v>0</v>
      </c>
      <c r="S98" s="5">
        <v>0</v>
      </c>
      <c r="T98" s="197">
        <v>0</v>
      </c>
      <c r="U98" s="168">
        <f t="shared" si="5"/>
        <v>8.9244280000000007</v>
      </c>
    </row>
    <row r="99" spans="1:242" x14ac:dyDescent="0.3">
      <c r="A99" s="194">
        <v>10411</v>
      </c>
      <c r="B99" s="194" t="s">
        <v>2</v>
      </c>
      <c r="C99" s="194" t="s">
        <v>3</v>
      </c>
      <c r="D99" s="196">
        <v>6.7555440000000004</v>
      </c>
      <c r="E99" s="122"/>
      <c r="F99" s="190"/>
      <c r="G99" s="126"/>
      <c r="H99" s="55"/>
      <c r="I99" s="105">
        <v>0</v>
      </c>
      <c r="J99" s="203">
        <v>0</v>
      </c>
      <c r="K99" s="132" t="s">
        <v>53</v>
      </c>
      <c r="L99" s="134">
        <v>6.7555440000000004</v>
      </c>
      <c r="M99" s="82"/>
      <c r="N99" s="228">
        <f t="shared" si="4"/>
        <v>0</v>
      </c>
      <c r="O99" s="148">
        <v>6.7555440000000004</v>
      </c>
      <c r="P99" s="229">
        <v>6.7555440000000004</v>
      </c>
      <c r="Q99" s="5">
        <v>0</v>
      </c>
      <c r="R99" s="5">
        <v>0</v>
      </c>
      <c r="S99" s="5">
        <v>0</v>
      </c>
      <c r="T99" s="197">
        <v>0</v>
      </c>
      <c r="U99" s="168">
        <f t="shared" si="5"/>
        <v>6.7555440000000004</v>
      </c>
    </row>
    <row r="100" spans="1:242" x14ac:dyDescent="0.3">
      <c r="A100" s="194">
        <v>10413</v>
      </c>
      <c r="B100" s="194" t="s">
        <v>2</v>
      </c>
      <c r="C100" s="194" t="s">
        <v>3</v>
      </c>
      <c r="D100" s="196">
        <v>8.1885829999999995</v>
      </c>
      <c r="E100" s="122"/>
      <c r="F100" s="190"/>
      <c r="G100" s="122"/>
      <c r="H100" s="53"/>
      <c r="I100" s="105">
        <v>0</v>
      </c>
      <c r="J100" s="203">
        <v>0</v>
      </c>
      <c r="K100" s="132" t="s">
        <v>53</v>
      </c>
      <c r="L100" s="134">
        <v>8.1885829999999995</v>
      </c>
      <c r="M100" s="82"/>
      <c r="N100" s="228">
        <f t="shared" si="4"/>
        <v>0</v>
      </c>
      <c r="O100" s="148">
        <v>8.1885829999999995</v>
      </c>
      <c r="P100" s="229">
        <v>8.1885829999999995</v>
      </c>
      <c r="Q100" s="5">
        <v>0</v>
      </c>
      <c r="R100" s="5">
        <v>0</v>
      </c>
      <c r="S100" s="5">
        <v>0</v>
      </c>
      <c r="T100" s="197">
        <v>0</v>
      </c>
      <c r="U100" s="168">
        <f t="shared" si="5"/>
        <v>8.1885829999999995</v>
      </c>
    </row>
    <row r="101" spans="1:242" x14ac:dyDescent="0.3">
      <c r="A101" s="194">
        <v>10414</v>
      </c>
      <c r="B101" s="194" t="s">
        <v>2</v>
      </c>
      <c r="C101" s="194" t="s">
        <v>3</v>
      </c>
      <c r="D101" s="196">
        <v>5.430714</v>
      </c>
      <c r="E101" s="122"/>
      <c r="F101" s="190"/>
      <c r="G101" s="123"/>
      <c r="H101" s="54"/>
      <c r="I101" s="105">
        <v>0</v>
      </c>
      <c r="J101" s="203">
        <v>0</v>
      </c>
      <c r="K101" s="221" t="s">
        <v>53</v>
      </c>
      <c r="L101" s="220">
        <v>5.430714</v>
      </c>
      <c r="M101" s="82"/>
      <c r="N101" s="228">
        <f t="shared" si="4"/>
        <v>0</v>
      </c>
      <c r="O101" s="148">
        <v>5.430714</v>
      </c>
      <c r="P101" s="229">
        <v>5.4307150000000002</v>
      </c>
      <c r="Q101" s="5">
        <v>0</v>
      </c>
      <c r="R101" s="5">
        <v>0</v>
      </c>
      <c r="S101" s="5">
        <v>0</v>
      </c>
      <c r="T101" s="197">
        <v>0</v>
      </c>
      <c r="U101" s="168">
        <f t="shared" si="5"/>
        <v>5.430714</v>
      </c>
    </row>
    <row r="102" spans="1:242" s="50" customFormat="1" x14ac:dyDescent="0.3">
      <c r="A102" s="194">
        <v>10415</v>
      </c>
      <c r="B102" s="194" t="s">
        <v>2</v>
      </c>
      <c r="C102" s="194" t="s">
        <v>3</v>
      </c>
      <c r="D102" s="196">
        <v>3.9312010000000002</v>
      </c>
      <c r="E102" s="122"/>
      <c r="F102" s="190"/>
      <c r="G102" s="127"/>
      <c r="H102" s="56"/>
      <c r="I102" s="105">
        <v>0</v>
      </c>
      <c r="J102" s="203">
        <v>0</v>
      </c>
      <c r="K102" s="221" t="s">
        <v>53</v>
      </c>
      <c r="L102" s="220">
        <v>3.9312010000000002</v>
      </c>
      <c r="M102" s="224"/>
      <c r="N102" s="228">
        <f t="shared" si="4"/>
        <v>0</v>
      </c>
      <c r="O102" s="148">
        <v>3.9312010000000002</v>
      </c>
      <c r="P102" s="229">
        <v>3.9312010000000002</v>
      </c>
      <c r="Q102" s="5">
        <v>0</v>
      </c>
      <c r="R102" s="5">
        <v>0</v>
      </c>
      <c r="S102" s="5">
        <v>0</v>
      </c>
      <c r="T102" s="197">
        <v>0</v>
      </c>
      <c r="U102" s="168">
        <f t="shared" si="5"/>
        <v>3.9312010000000002</v>
      </c>
    </row>
    <row r="103" spans="1:242" s="39" customFormat="1" x14ac:dyDescent="0.3">
      <c r="A103" s="194">
        <v>10425</v>
      </c>
      <c r="B103" s="194" t="s">
        <v>2</v>
      </c>
      <c r="C103" s="194" t="s">
        <v>3</v>
      </c>
      <c r="D103" s="196">
        <v>7.2664439999999999</v>
      </c>
      <c r="E103" s="122"/>
      <c r="F103" s="190"/>
      <c r="G103" s="124"/>
      <c r="H103" s="120"/>
      <c r="I103" s="227">
        <v>0</v>
      </c>
      <c r="J103" s="203">
        <v>0</v>
      </c>
      <c r="K103" s="223" t="s">
        <v>53</v>
      </c>
      <c r="L103" s="219">
        <v>7.2664439999999999</v>
      </c>
      <c r="M103" s="129"/>
      <c r="N103" s="228">
        <f t="shared" si="4"/>
        <v>0</v>
      </c>
      <c r="O103" s="148">
        <v>7.2664439999999999</v>
      </c>
      <c r="P103" s="229">
        <v>0</v>
      </c>
      <c r="Q103" s="195">
        <v>3.7995909999999999</v>
      </c>
      <c r="R103" s="195">
        <v>1.1989369999999999</v>
      </c>
      <c r="S103" s="5">
        <v>0</v>
      </c>
      <c r="T103" s="197">
        <v>0</v>
      </c>
      <c r="U103" s="168">
        <f t="shared" si="5"/>
        <v>2.2679159999999996</v>
      </c>
      <c r="V103" s="178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5"/>
      <c r="AL103" s="25"/>
      <c r="AM103" s="25"/>
      <c r="AN103" s="25"/>
      <c r="AO103" s="25"/>
      <c r="AP103" s="25"/>
      <c r="AQ103" s="25"/>
      <c r="AR103" s="25"/>
      <c r="AS103" s="25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  <c r="BF103" s="25"/>
      <c r="BG103" s="25"/>
      <c r="BH103" s="25"/>
      <c r="BI103" s="25"/>
      <c r="BJ103" s="25"/>
      <c r="BK103" s="25"/>
      <c r="BL103" s="25"/>
      <c r="BM103" s="25"/>
      <c r="BN103" s="25"/>
      <c r="BO103" s="25"/>
      <c r="BP103" s="25"/>
      <c r="BQ103" s="25"/>
      <c r="BR103" s="25"/>
      <c r="BS103" s="25"/>
      <c r="BT103" s="25"/>
      <c r="BU103" s="25"/>
      <c r="BV103" s="25"/>
      <c r="BW103" s="25"/>
      <c r="BX103" s="25"/>
      <c r="BY103" s="25"/>
      <c r="BZ103" s="25"/>
      <c r="CA103" s="25"/>
      <c r="CB103" s="25"/>
      <c r="CC103" s="25"/>
      <c r="CD103" s="25"/>
      <c r="CE103" s="25"/>
      <c r="CF103" s="25"/>
      <c r="CG103" s="25"/>
      <c r="CH103" s="25"/>
      <c r="CI103" s="25"/>
      <c r="CJ103" s="25"/>
      <c r="CK103" s="25"/>
      <c r="CL103" s="25"/>
      <c r="CM103" s="25"/>
      <c r="CN103" s="25"/>
      <c r="CO103" s="25"/>
      <c r="CP103" s="25"/>
      <c r="CQ103" s="25"/>
      <c r="CR103" s="25"/>
      <c r="CS103" s="25"/>
      <c r="CT103" s="25"/>
      <c r="CU103" s="25"/>
      <c r="CV103" s="25"/>
      <c r="CW103" s="25"/>
      <c r="CX103" s="25"/>
      <c r="CY103" s="25"/>
      <c r="CZ103" s="25"/>
      <c r="DA103" s="25"/>
      <c r="DB103" s="25"/>
      <c r="DC103" s="25"/>
      <c r="DD103" s="25"/>
      <c r="DE103" s="25"/>
      <c r="DF103" s="25"/>
      <c r="DG103" s="25"/>
      <c r="DH103" s="25"/>
      <c r="DI103" s="25"/>
      <c r="DJ103" s="25"/>
      <c r="DK103" s="25"/>
      <c r="DL103" s="25"/>
      <c r="DM103" s="25"/>
      <c r="DN103" s="25"/>
      <c r="DO103" s="25"/>
      <c r="DP103" s="25"/>
      <c r="DQ103" s="25"/>
      <c r="DR103" s="25"/>
      <c r="DS103" s="25"/>
      <c r="DT103" s="25"/>
      <c r="DU103" s="25"/>
      <c r="DV103" s="25"/>
      <c r="DW103" s="25"/>
      <c r="DX103" s="25"/>
      <c r="DY103" s="25"/>
      <c r="DZ103" s="25"/>
      <c r="EA103" s="25"/>
      <c r="EB103" s="25"/>
      <c r="EC103" s="25"/>
      <c r="ED103" s="25"/>
      <c r="EE103" s="25"/>
      <c r="EF103" s="25"/>
      <c r="EG103" s="25"/>
      <c r="EH103" s="25"/>
      <c r="EI103" s="25"/>
      <c r="EJ103" s="25"/>
      <c r="EK103" s="25"/>
      <c r="EL103" s="25"/>
      <c r="EM103" s="25"/>
      <c r="EN103" s="25"/>
      <c r="EO103" s="25"/>
      <c r="EP103" s="25"/>
      <c r="EQ103" s="25"/>
      <c r="ER103" s="25"/>
      <c r="ES103" s="25"/>
      <c r="ET103" s="25"/>
      <c r="EU103" s="25"/>
      <c r="EV103" s="25"/>
      <c r="EW103" s="25"/>
      <c r="EX103" s="25"/>
      <c r="EY103" s="25"/>
      <c r="EZ103" s="25"/>
      <c r="FA103" s="25"/>
      <c r="FB103" s="25"/>
      <c r="FC103" s="25"/>
      <c r="FD103" s="25"/>
      <c r="FE103" s="25"/>
      <c r="FF103" s="25"/>
      <c r="FG103" s="25"/>
      <c r="FH103" s="25"/>
      <c r="FI103" s="25"/>
      <c r="FJ103" s="25"/>
      <c r="FK103" s="25"/>
      <c r="FL103" s="25"/>
      <c r="FM103" s="25"/>
      <c r="FN103" s="25"/>
      <c r="FO103" s="25"/>
      <c r="FP103" s="25"/>
      <c r="FQ103" s="25"/>
      <c r="FR103" s="25"/>
      <c r="FS103" s="25"/>
      <c r="FT103" s="25"/>
      <c r="FU103" s="25"/>
      <c r="FV103" s="25"/>
      <c r="FW103" s="25"/>
      <c r="FX103" s="25"/>
      <c r="FY103" s="25"/>
      <c r="FZ103" s="25"/>
      <c r="GA103" s="25"/>
      <c r="GB103" s="25"/>
      <c r="GC103" s="25"/>
      <c r="GD103" s="25"/>
      <c r="GE103" s="25"/>
      <c r="GF103" s="25"/>
      <c r="GG103" s="25"/>
      <c r="GH103" s="25"/>
      <c r="GI103" s="25"/>
      <c r="GJ103" s="25"/>
      <c r="GK103" s="25"/>
      <c r="GL103" s="25"/>
      <c r="GM103" s="25"/>
      <c r="GN103" s="25"/>
      <c r="GO103" s="25"/>
      <c r="GP103" s="25"/>
      <c r="GQ103" s="25"/>
      <c r="GR103" s="25"/>
      <c r="GS103" s="25"/>
      <c r="GT103" s="25"/>
      <c r="GU103" s="25"/>
      <c r="GV103" s="25"/>
      <c r="GW103" s="25"/>
      <c r="GX103" s="25"/>
      <c r="GY103" s="25"/>
      <c r="GZ103" s="25"/>
      <c r="HA103" s="25"/>
      <c r="HB103" s="25"/>
      <c r="HC103" s="25"/>
      <c r="HD103" s="25"/>
      <c r="HE103" s="25"/>
      <c r="HF103" s="25"/>
      <c r="HG103" s="25"/>
      <c r="HH103" s="25"/>
      <c r="HI103" s="25"/>
      <c r="HJ103" s="25"/>
      <c r="HK103" s="25"/>
      <c r="HL103" s="25"/>
      <c r="HM103" s="25"/>
      <c r="HN103" s="25"/>
      <c r="HO103" s="25"/>
      <c r="HP103" s="25"/>
      <c r="HQ103" s="25"/>
      <c r="HR103" s="25"/>
      <c r="HS103" s="25"/>
      <c r="HT103" s="25"/>
      <c r="HU103" s="25"/>
      <c r="HV103" s="25"/>
      <c r="HW103" s="25"/>
      <c r="HX103" s="25"/>
      <c r="HY103" s="25"/>
      <c r="HZ103" s="25"/>
      <c r="IA103" s="25"/>
      <c r="IB103" s="25"/>
      <c r="IC103" s="25"/>
      <c r="ID103" s="25"/>
      <c r="IE103" s="25"/>
      <c r="IF103" s="25"/>
      <c r="IG103" s="25"/>
      <c r="IH103" s="25"/>
    </row>
    <row r="104" spans="1:242" x14ac:dyDescent="0.3">
      <c r="A104" s="194">
        <v>10431</v>
      </c>
      <c r="B104" s="194" t="s">
        <v>2</v>
      </c>
      <c r="C104" s="194" t="s">
        <v>3</v>
      </c>
      <c r="D104" s="196">
        <v>68.090698000000003</v>
      </c>
      <c r="E104" s="122"/>
      <c r="F104" s="190"/>
      <c r="G104" s="126"/>
      <c r="H104" s="55"/>
      <c r="I104" s="46">
        <v>0</v>
      </c>
      <c r="J104" s="203">
        <v>0</v>
      </c>
      <c r="K104" s="221" t="s">
        <v>53</v>
      </c>
      <c r="L104" s="220">
        <v>68.090699999999998</v>
      </c>
      <c r="M104" s="82"/>
      <c r="N104" s="228">
        <f t="shared" si="4"/>
        <v>-1.9999999949504854E-6</v>
      </c>
      <c r="O104" s="148">
        <v>68.090699999999998</v>
      </c>
      <c r="P104" s="229">
        <v>33.328870000000002</v>
      </c>
      <c r="Q104" s="5">
        <v>0</v>
      </c>
      <c r="R104" s="5">
        <v>0</v>
      </c>
      <c r="S104" s="5">
        <v>0</v>
      </c>
      <c r="T104" s="197">
        <v>0</v>
      </c>
      <c r="U104" s="168">
        <f t="shared" si="5"/>
        <v>68.090698000000003</v>
      </c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5"/>
      <c r="AL104" s="25"/>
      <c r="AM104" s="25"/>
      <c r="AN104" s="25"/>
      <c r="AO104" s="25"/>
      <c r="AP104" s="25"/>
      <c r="AQ104" s="25"/>
      <c r="AR104" s="25"/>
      <c r="AS104" s="25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  <c r="BF104" s="25"/>
      <c r="BG104" s="25"/>
      <c r="BH104" s="25"/>
      <c r="BI104" s="25"/>
      <c r="BJ104" s="25"/>
      <c r="BK104" s="25"/>
      <c r="BL104" s="25"/>
      <c r="BM104" s="25"/>
      <c r="BN104" s="25"/>
      <c r="BO104" s="25"/>
      <c r="BP104" s="25"/>
      <c r="BQ104" s="25"/>
      <c r="BR104" s="25"/>
      <c r="BS104" s="25"/>
      <c r="BT104" s="25"/>
      <c r="BU104" s="25"/>
      <c r="BV104" s="25"/>
      <c r="BW104" s="25"/>
      <c r="BX104" s="25"/>
      <c r="BY104" s="25"/>
      <c r="BZ104" s="25"/>
      <c r="CA104" s="25"/>
      <c r="CB104" s="25"/>
      <c r="CC104" s="25"/>
      <c r="CD104" s="25"/>
      <c r="CE104" s="25"/>
      <c r="CF104" s="25"/>
      <c r="CG104" s="25"/>
      <c r="CH104" s="25"/>
      <c r="CI104" s="25"/>
      <c r="CJ104" s="25"/>
      <c r="CK104" s="25"/>
      <c r="CL104" s="25"/>
      <c r="CM104" s="25"/>
      <c r="CN104" s="25"/>
      <c r="CO104" s="25"/>
      <c r="CP104" s="25"/>
      <c r="CQ104" s="25"/>
      <c r="CR104" s="25"/>
      <c r="CS104" s="25"/>
      <c r="CT104" s="25"/>
      <c r="CU104" s="25"/>
      <c r="CV104" s="25"/>
      <c r="CW104" s="25"/>
      <c r="CX104" s="25"/>
      <c r="CY104" s="25"/>
      <c r="CZ104" s="25"/>
      <c r="DA104" s="25"/>
      <c r="DB104" s="25"/>
      <c r="DC104" s="25"/>
      <c r="DD104" s="25"/>
      <c r="DE104" s="25"/>
      <c r="DF104" s="25"/>
      <c r="DG104" s="25"/>
      <c r="DH104" s="25"/>
      <c r="DI104" s="25"/>
      <c r="DJ104" s="25"/>
      <c r="DK104" s="25"/>
      <c r="DL104" s="25"/>
      <c r="DM104" s="25"/>
      <c r="DN104" s="25"/>
      <c r="DO104" s="25"/>
      <c r="DP104" s="25"/>
      <c r="DQ104" s="25"/>
      <c r="DR104" s="25"/>
      <c r="DS104" s="25"/>
      <c r="DT104" s="25"/>
      <c r="DU104" s="25"/>
      <c r="DV104" s="25"/>
      <c r="DW104" s="25"/>
      <c r="DX104" s="25"/>
      <c r="DY104" s="25"/>
      <c r="DZ104" s="25"/>
      <c r="EA104" s="25"/>
      <c r="EB104" s="25"/>
      <c r="EC104" s="25"/>
      <c r="ED104" s="25"/>
      <c r="EE104" s="25"/>
      <c r="EF104" s="25"/>
      <c r="EG104" s="25"/>
      <c r="EH104" s="25"/>
      <c r="EI104" s="25"/>
      <c r="EJ104" s="25"/>
      <c r="EK104" s="25"/>
      <c r="EL104" s="25"/>
      <c r="EM104" s="25"/>
      <c r="EN104" s="25"/>
      <c r="EO104" s="25"/>
      <c r="EP104" s="25"/>
      <c r="EQ104" s="25"/>
      <c r="ER104" s="25"/>
      <c r="ES104" s="25"/>
      <c r="ET104" s="25"/>
      <c r="EU104" s="25"/>
      <c r="EV104" s="25"/>
      <c r="EW104" s="25"/>
      <c r="EX104" s="25"/>
      <c r="EY104" s="25"/>
      <c r="EZ104" s="25"/>
      <c r="FA104" s="25"/>
      <c r="FB104" s="25"/>
      <c r="FC104" s="25"/>
      <c r="FD104" s="25"/>
      <c r="FE104" s="25"/>
      <c r="FF104" s="25"/>
      <c r="FG104" s="25"/>
      <c r="FH104" s="25"/>
      <c r="FI104" s="25"/>
      <c r="FJ104" s="25"/>
      <c r="FK104" s="25"/>
      <c r="FL104" s="25"/>
      <c r="FM104" s="25"/>
      <c r="FN104" s="25"/>
      <c r="FO104" s="25"/>
      <c r="FP104" s="25"/>
      <c r="FQ104" s="25"/>
      <c r="FR104" s="25"/>
      <c r="FS104" s="25"/>
      <c r="FT104" s="25"/>
      <c r="FU104" s="25"/>
      <c r="FV104" s="25"/>
      <c r="FW104" s="25"/>
      <c r="FX104" s="25"/>
      <c r="FY104" s="25"/>
      <c r="FZ104" s="25"/>
      <c r="GA104" s="25"/>
      <c r="GB104" s="25"/>
      <c r="GC104" s="25"/>
      <c r="GD104" s="25"/>
      <c r="GE104" s="25"/>
      <c r="GF104" s="25"/>
      <c r="GG104" s="25"/>
      <c r="GH104" s="25"/>
      <c r="GI104" s="25"/>
      <c r="GJ104" s="25"/>
      <c r="GK104" s="25"/>
      <c r="GL104" s="25"/>
      <c r="GM104" s="25"/>
      <c r="GN104" s="25"/>
      <c r="GO104" s="25"/>
      <c r="GP104" s="25"/>
      <c r="GQ104" s="25"/>
      <c r="GR104" s="25"/>
      <c r="GS104" s="25"/>
      <c r="GT104" s="25"/>
      <c r="GU104" s="25"/>
      <c r="GV104" s="25"/>
      <c r="GW104" s="25"/>
      <c r="GX104" s="25"/>
      <c r="GY104" s="25"/>
      <c r="GZ104" s="25"/>
      <c r="HA104" s="25"/>
      <c r="HB104" s="25"/>
      <c r="HC104" s="25"/>
      <c r="HD104" s="25"/>
      <c r="HE104" s="25"/>
      <c r="HF104" s="25"/>
      <c r="HG104" s="25"/>
      <c r="HH104" s="25"/>
      <c r="HI104" s="25"/>
      <c r="HJ104" s="25"/>
      <c r="HK104" s="25"/>
      <c r="HL104" s="25"/>
      <c r="HM104" s="25"/>
      <c r="HN104" s="25"/>
      <c r="HO104" s="25"/>
      <c r="HP104" s="25"/>
      <c r="HQ104" s="25"/>
      <c r="HR104" s="25"/>
      <c r="HS104" s="25"/>
      <c r="HT104" s="25"/>
      <c r="HU104" s="25"/>
      <c r="HV104" s="25"/>
      <c r="HW104" s="25"/>
      <c r="HX104" s="25"/>
      <c r="HY104" s="25"/>
      <c r="HZ104" s="25"/>
      <c r="IA104" s="25"/>
      <c r="IB104" s="25"/>
      <c r="IC104" s="25"/>
      <c r="ID104" s="25"/>
      <c r="IE104" s="25"/>
      <c r="IF104" s="25"/>
      <c r="IG104" s="25"/>
      <c r="IH104" s="25"/>
    </row>
    <row r="105" spans="1:242" x14ac:dyDescent="0.3">
      <c r="A105" s="194">
        <v>10432</v>
      </c>
      <c r="B105" s="194" t="s">
        <v>2</v>
      </c>
      <c r="C105" s="194" t="s">
        <v>3</v>
      </c>
      <c r="D105" s="196">
        <v>63.145668999999998</v>
      </c>
      <c r="E105" s="122" t="s">
        <v>40</v>
      </c>
      <c r="F105" s="190">
        <v>63.145668999999998</v>
      </c>
      <c r="G105" s="126"/>
      <c r="H105" s="55"/>
      <c r="I105" s="46">
        <v>0.88268500000000005</v>
      </c>
      <c r="J105" s="203">
        <v>0</v>
      </c>
      <c r="K105" s="221"/>
      <c r="L105" s="136"/>
      <c r="M105" s="82"/>
      <c r="N105" s="228">
        <f t="shared" si="4"/>
        <v>-1.0000000045806701E-6</v>
      </c>
      <c r="O105" s="148">
        <v>63.145670000000003</v>
      </c>
      <c r="P105" s="229">
        <v>0</v>
      </c>
      <c r="Q105" s="5">
        <v>0</v>
      </c>
      <c r="R105" s="5">
        <v>0</v>
      </c>
      <c r="S105" s="5">
        <v>0</v>
      </c>
      <c r="T105" s="197">
        <v>0</v>
      </c>
      <c r="U105" s="168">
        <f t="shared" si="5"/>
        <v>63.145668999999998</v>
      </c>
    </row>
    <row r="106" spans="1:242" x14ac:dyDescent="0.3">
      <c r="A106" s="194">
        <v>10456</v>
      </c>
      <c r="B106" s="194" t="s">
        <v>2</v>
      </c>
      <c r="C106" s="194" t="s">
        <v>3</v>
      </c>
      <c r="D106" s="196">
        <v>70.000282999999996</v>
      </c>
      <c r="E106" s="122" t="s">
        <v>50</v>
      </c>
      <c r="F106" s="190">
        <v>70.000282999999996</v>
      </c>
      <c r="G106" s="122"/>
      <c r="H106" s="53"/>
      <c r="I106" s="46">
        <v>4.5080359999999997</v>
      </c>
      <c r="J106" s="203">
        <v>0</v>
      </c>
      <c r="K106" s="221"/>
      <c r="L106" s="136"/>
      <c r="M106" s="82"/>
      <c r="N106" s="228">
        <f t="shared" si="4"/>
        <v>28.906372999999995</v>
      </c>
      <c r="O106" s="148">
        <v>41.093910000000001</v>
      </c>
      <c r="P106" s="229">
        <v>41.091009999999997</v>
      </c>
      <c r="Q106" s="5">
        <v>0</v>
      </c>
      <c r="R106" s="5">
        <v>0</v>
      </c>
      <c r="S106" s="5">
        <v>0</v>
      </c>
      <c r="T106" s="197">
        <v>0</v>
      </c>
      <c r="U106" s="168">
        <f t="shared" si="5"/>
        <v>70.000282999999996</v>
      </c>
    </row>
    <row r="107" spans="1:242" x14ac:dyDescent="0.3">
      <c r="A107" s="194">
        <v>10458</v>
      </c>
      <c r="B107" s="194" t="s">
        <v>2</v>
      </c>
      <c r="C107" s="194" t="s">
        <v>3</v>
      </c>
      <c r="D107" s="196">
        <v>28.951111000000001</v>
      </c>
      <c r="E107" s="122" t="s">
        <v>50</v>
      </c>
      <c r="F107" s="190">
        <v>28.951111000000001</v>
      </c>
      <c r="G107" s="122"/>
      <c r="H107" s="53"/>
      <c r="I107" s="46">
        <v>0.43552000000000002</v>
      </c>
      <c r="J107" s="203">
        <v>0</v>
      </c>
      <c r="K107" s="221"/>
      <c r="L107" s="136"/>
      <c r="M107" s="82"/>
      <c r="N107" s="228">
        <f t="shared" si="4"/>
        <v>7.5290999999999997E-2</v>
      </c>
      <c r="O107" s="148">
        <v>28.875820000000001</v>
      </c>
      <c r="P107" s="229">
        <v>0</v>
      </c>
      <c r="Q107" s="5">
        <v>0</v>
      </c>
      <c r="R107" s="195">
        <v>0.64818799999999999</v>
      </c>
      <c r="S107" s="195">
        <v>9.5333159999999992</v>
      </c>
      <c r="T107" s="197">
        <v>0</v>
      </c>
      <c r="U107" s="168">
        <f t="shared" si="5"/>
        <v>18.769607000000001</v>
      </c>
    </row>
    <row r="108" spans="1:242" x14ac:dyDescent="0.3">
      <c r="A108" s="194">
        <v>10460</v>
      </c>
      <c r="B108" s="194" t="s">
        <v>2</v>
      </c>
      <c r="C108" s="194" t="s">
        <v>3</v>
      </c>
      <c r="D108" s="196">
        <v>59.725867000000001</v>
      </c>
      <c r="E108" s="122" t="s">
        <v>50</v>
      </c>
      <c r="F108" s="190">
        <v>59.725867000000001</v>
      </c>
      <c r="G108" s="126"/>
      <c r="H108" s="55"/>
      <c r="I108" s="46">
        <v>15.565977</v>
      </c>
      <c r="J108" s="203">
        <v>0</v>
      </c>
      <c r="K108" s="222"/>
      <c r="L108" s="136"/>
      <c r="M108" s="82"/>
      <c r="N108" s="228">
        <f t="shared" si="4"/>
        <v>50.946122000000003</v>
      </c>
      <c r="O108" s="148">
        <v>8.7797450000000001</v>
      </c>
      <c r="P108" s="229">
        <v>0</v>
      </c>
      <c r="Q108" s="5">
        <v>0</v>
      </c>
      <c r="R108" s="5">
        <v>0</v>
      </c>
      <c r="S108" s="5">
        <v>0</v>
      </c>
      <c r="T108" s="197">
        <v>0</v>
      </c>
      <c r="U108" s="168">
        <f t="shared" si="5"/>
        <v>59.725867000000001</v>
      </c>
    </row>
    <row r="109" spans="1:242" x14ac:dyDescent="0.3">
      <c r="A109" s="194">
        <v>10500</v>
      </c>
      <c r="B109" s="194" t="s">
        <v>2</v>
      </c>
      <c r="C109" s="194" t="s">
        <v>6</v>
      </c>
      <c r="D109" s="196">
        <v>8.0515539999999994</v>
      </c>
      <c r="E109" s="122" t="s">
        <v>51</v>
      </c>
      <c r="F109" s="190">
        <v>8.0515539999999994</v>
      </c>
      <c r="G109" s="126"/>
      <c r="H109" s="55"/>
      <c r="I109" s="46">
        <v>0</v>
      </c>
      <c r="J109" s="203">
        <v>0</v>
      </c>
      <c r="K109" s="132"/>
      <c r="L109" s="134"/>
      <c r="M109" s="208"/>
      <c r="N109" s="228">
        <f t="shared" si="4"/>
        <v>0</v>
      </c>
      <c r="O109" s="148">
        <v>8.0515539999999994</v>
      </c>
      <c r="P109" s="229">
        <v>0</v>
      </c>
      <c r="Q109" s="5">
        <v>0</v>
      </c>
      <c r="R109" s="5">
        <v>0</v>
      </c>
      <c r="S109" s="195">
        <v>0.102976</v>
      </c>
      <c r="T109" s="197">
        <v>0</v>
      </c>
      <c r="U109" s="168">
        <f t="shared" si="5"/>
        <v>7.9485779999999995</v>
      </c>
    </row>
    <row r="110" spans="1:242" x14ac:dyDescent="0.3">
      <c r="A110" s="194">
        <v>10501</v>
      </c>
      <c r="B110" s="194" t="s">
        <v>2</v>
      </c>
      <c r="C110" s="194" t="s">
        <v>6</v>
      </c>
      <c r="D110" s="196">
        <v>7.2370780000000003</v>
      </c>
      <c r="E110" s="122" t="s">
        <v>51</v>
      </c>
      <c r="F110" s="190">
        <v>7.2370780000000003</v>
      </c>
      <c r="G110" s="126"/>
      <c r="H110" s="55"/>
      <c r="I110" s="46">
        <v>0</v>
      </c>
      <c r="J110" s="203">
        <v>0</v>
      </c>
      <c r="K110" s="221"/>
      <c r="L110" s="136"/>
      <c r="M110" s="82"/>
      <c r="N110" s="228">
        <f t="shared" si="4"/>
        <v>0</v>
      </c>
      <c r="O110" s="148">
        <v>7.2370780000000003</v>
      </c>
      <c r="P110" s="229">
        <v>0</v>
      </c>
      <c r="Q110" s="5">
        <v>0</v>
      </c>
      <c r="R110" s="5">
        <v>0</v>
      </c>
      <c r="S110" s="5">
        <v>0</v>
      </c>
      <c r="T110" s="197">
        <v>0</v>
      </c>
      <c r="U110" s="168">
        <f t="shared" si="5"/>
        <v>7.2370780000000003</v>
      </c>
    </row>
    <row r="111" spans="1:242" x14ac:dyDescent="0.3">
      <c r="A111" s="194">
        <v>10502</v>
      </c>
      <c r="B111" s="194" t="s">
        <v>2</v>
      </c>
      <c r="C111" s="194" t="s">
        <v>6</v>
      </c>
      <c r="D111" s="196">
        <v>6.9024559999999999</v>
      </c>
      <c r="E111" s="122" t="s">
        <v>51</v>
      </c>
      <c r="F111" s="190">
        <v>6.9024559999999999</v>
      </c>
      <c r="G111" s="126"/>
      <c r="H111" s="55"/>
      <c r="I111" s="46">
        <v>0</v>
      </c>
      <c r="J111" s="203">
        <v>0</v>
      </c>
      <c r="K111" s="222"/>
      <c r="L111" s="136"/>
      <c r="M111" s="82"/>
      <c r="N111" s="228">
        <f t="shared" ref="N111:N156" si="6">D111-O111</f>
        <v>0</v>
      </c>
      <c r="O111" s="148">
        <v>6.9024559999999999</v>
      </c>
      <c r="P111" s="229">
        <v>0</v>
      </c>
      <c r="Q111" s="5">
        <v>0</v>
      </c>
      <c r="R111" s="5">
        <v>0</v>
      </c>
      <c r="S111" s="5">
        <v>0</v>
      </c>
      <c r="T111" s="197">
        <v>0</v>
      </c>
      <c r="U111" s="168">
        <f t="shared" ref="U111:U173" si="7">D111-(Q111+R111+S111+T111)</f>
        <v>6.9024559999999999</v>
      </c>
    </row>
    <row r="112" spans="1:242" x14ac:dyDescent="0.3">
      <c r="A112" s="194">
        <v>10505</v>
      </c>
      <c r="B112" s="194" t="s">
        <v>2</v>
      </c>
      <c r="C112" s="194" t="s">
        <v>6</v>
      </c>
      <c r="D112" s="196">
        <v>6.1250390000000001</v>
      </c>
      <c r="E112" s="122" t="s">
        <v>51</v>
      </c>
      <c r="F112" s="190">
        <v>6.1250390000000001</v>
      </c>
      <c r="G112" s="126"/>
      <c r="H112" s="55"/>
      <c r="I112" s="46">
        <v>0</v>
      </c>
      <c r="J112" s="203">
        <v>0</v>
      </c>
      <c r="K112" s="222"/>
      <c r="L112" s="136"/>
      <c r="M112" s="82"/>
      <c r="N112" s="228">
        <f t="shared" si="6"/>
        <v>6.1250390000000001</v>
      </c>
      <c r="O112" s="148">
        <v>0</v>
      </c>
      <c r="P112" s="229">
        <v>0</v>
      </c>
      <c r="Q112" s="195">
        <v>6.1250390000000001</v>
      </c>
      <c r="R112" s="5">
        <v>0</v>
      </c>
      <c r="S112" s="5">
        <v>0</v>
      </c>
      <c r="T112" s="197">
        <v>0</v>
      </c>
      <c r="U112" s="168">
        <f t="shared" si="7"/>
        <v>0</v>
      </c>
    </row>
    <row r="113" spans="1:21" x14ac:dyDescent="0.3">
      <c r="A113" s="194">
        <v>10506</v>
      </c>
      <c r="B113" s="194" t="s">
        <v>2</v>
      </c>
      <c r="C113" s="194" t="s">
        <v>6</v>
      </c>
      <c r="D113" s="196">
        <v>4.0238829999999997</v>
      </c>
      <c r="E113" s="125" t="s">
        <v>51</v>
      </c>
      <c r="F113" s="190">
        <v>4.0238829999999997</v>
      </c>
      <c r="G113" s="126"/>
      <c r="H113" s="55"/>
      <c r="I113" s="46">
        <v>3.979889</v>
      </c>
      <c r="J113" s="203">
        <v>0</v>
      </c>
      <c r="K113" s="132"/>
      <c r="L113" s="197"/>
      <c r="M113" s="82"/>
      <c r="N113" s="228">
        <f t="shared" si="6"/>
        <v>4.0238829999999997</v>
      </c>
      <c r="O113" s="148">
        <v>0</v>
      </c>
      <c r="P113" s="229">
        <v>0</v>
      </c>
      <c r="Q113" s="195">
        <v>4.4010000000000001E-2</v>
      </c>
      <c r="R113" s="5">
        <v>0</v>
      </c>
      <c r="S113" s="195">
        <v>3.979873</v>
      </c>
      <c r="T113" s="197">
        <v>0</v>
      </c>
      <c r="U113" s="168">
        <f t="shared" si="7"/>
        <v>0</v>
      </c>
    </row>
    <row r="114" spans="1:21" x14ac:dyDescent="0.3">
      <c r="A114" s="194">
        <v>10507</v>
      </c>
      <c r="B114" s="194" t="s">
        <v>2</v>
      </c>
      <c r="C114" s="194" t="s">
        <v>6</v>
      </c>
      <c r="D114" s="196">
        <v>6.6568360000000002</v>
      </c>
      <c r="E114" s="123" t="s">
        <v>118</v>
      </c>
      <c r="F114" s="187">
        <v>6.6568360000000002</v>
      </c>
      <c r="G114" s="126"/>
      <c r="H114" s="55"/>
      <c r="I114" s="46">
        <v>0</v>
      </c>
      <c r="J114" s="203">
        <v>0</v>
      </c>
      <c r="K114" s="132"/>
      <c r="L114" s="197"/>
      <c r="M114" s="82"/>
      <c r="N114" s="228">
        <f t="shared" si="6"/>
        <v>6.6568360000000002</v>
      </c>
      <c r="O114" s="148">
        <v>0</v>
      </c>
      <c r="P114" s="229">
        <v>0</v>
      </c>
      <c r="Q114" s="5">
        <v>0</v>
      </c>
      <c r="R114" s="195">
        <v>4.317742</v>
      </c>
      <c r="S114" s="195">
        <v>2.3390930000000001</v>
      </c>
      <c r="T114" s="197">
        <v>0</v>
      </c>
      <c r="U114" s="168">
        <f t="shared" si="7"/>
        <v>1.000000000139778E-6</v>
      </c>
    </row>
    <row r="115" spans="1:21" x14ac:dyDescent="0.3">
      <c r="A115" s="194">
        <v>10508</v>
      </c>
      <c r="B115" s="194" t="s">
        <v>2</v>
      </c>
      <c r="C115" s="194" t="s">
        <v>6</v>
      </c>
      <c r="D115" s="196">
        <v>15.949892</v>
      </c>
      <c r="E115" s="123"/>
      <c r="F115" s="187"/>
      <c r="G115" s="126"/>
      <c r="H115" s="55"/>
      <c r="I115" s="46">
        <v>0</v>
      </c>
      <c r="J115" s="203">
        <v>0</v>
      </c>
      <c r="K115" s="132" t="s">
        <v>169</v>
      </c>
      <c r="L115" s="197">
        <v>15.94989</v>
      </c>
      <c r="M115" s="82"/>
      <c r="N115" s="228">
        <f t="shared" si="6"/>
        <v>2.0000000002795559E-6</v>
      </c>
      <c r="O115" s="148">
        <v>15.94989</v>
      </c>
      <c r="P115" s="229">
        <v>15.94989</v>
      </c>
      <c r="Q115" s="5">
        <v>0</v>
      </c>
      <c r="R115" s="5">
        <v>0</v>
      </c>
      <c r="S115" s="5">
        <v>0</v>
      </c>
      <c r="T115" s="197">
        <v>0</v>
      </c>
      <c r="U115" s="168">
        <f t="shared" si="7"/>
        <v>15.949892</v>
      </c>
    </row>
    <row r="116" spans="1:21" x14ac:dyDescent="0.3">
      <c r="A116" s="194">
        <v>10521</v>
      </c>
      <c r="B116" s="194" t="s">
        <v>2</v>
      </c>
      <c r="C116" s="194" t="s">
        <v>6</v>
      </c>
      <c r="D116" s="196">
        <v>21.192034</v>
      </c>
      <c r="E116" s="123" t="s">
        <v>59</v>
      </c>
      <c r="F116" s="187">
        <v>21.192034</v>
      </c>
      <c r="G116" s="122"/>
      <c r="H116" s="53"/>
      <c r="I116" s="46">
        <v>0.63783999999999996</v>
      </c>
      <c r="J116" s="203">
        <v>0</v>
      </c>
      <c r="K116" s="132"/>
      <c r="L116" s="197"/>
      <c r="M116" s="82"/>
      <c r="N116" s="228">
        <f t="shared" si="6"/>
        <v>4.0000000005591119E-6</v>
      </c>
      <c r="O116" s="148">
        <v>21.192029999999999</v>
      </c>
      <c r="P116" s="229">
        <v>0</v>
      </c>
      <c r="Q116" s="5">
        <v>0</v>
      </c>
      <c r="R116" s="195">
        <v>0.86498200000000003</v>
      </c>
      <c r="S116" s="195">
        <v>1.0729379999999999</v>
      </c>
      <c r="T116" s="197">
        <v>0</v>
      </c>
      <c r="U116" s="168">
        <f t="shared" si="7"/>
        <v>19.254114000000001</v>
      </c>
    </row>
    <row r="117" spans="1:21" x14ac:dyDescent="0.3">
      <c r="A117" s="194">
        <v>10523</v>
      </c>
      <c r="B117" s="194" t="s">
        <v>2</v>
      </c>
      <c r="C117" s="194" t="s">
        <v>6</v>
      </c>
      <c r="D117" s="196">
        <v>13.272437</v>
      </c>
      <c r="E117" s="123" t="s">
        <v>59</v>
      </c>
      <c r="F117" s="187">
        <v>13.272437</v>
      </c>
      <c r="G117" s="126"/>
      <c r="H117" s="55"/>
      <c r="I117" s="46">
        <v>0</v>
      </c>
      <c r="J117" s="203">
        <v>0</v>
      </c>
      <c r="K117" s="132"/>
      <c r="L117" s="197"/>
      <c r="M117" s="82"/>
      <c r="N117" s="228">
        <f t="shared" si="6"/>
        <v>-2.9999999995311555E-6</v>
      </c>
      <c r="O117" s="148">
        <v>13.27244</v>
      </c>
      <c r="P117" s="229">
        <v>0</v>
      </c>
      <c r="Q117" s="5">
        <v>0</v>
      </c>
      <c r="R117" s="5">
        <v>0</v>
      </c>
      <c r="S117" s="195">
        <v>5.4386869999999998</v>
      </c>
      <c r="T117" s="197">
        <v>0</v>
      </c>
      <c r="U117" s="168">
        <f t="shared" si="7"/>
        <v>7.8337500000000002</v>
      </c>
    </row>
    <row r="118" spans="1:21" x14ac:dyDescent="0.3">
      <c r="A118" s="194">
        <v>10526</v>
      </c>
      <c r="B118" s="194" t="s">
        <v>2</v>
      </c>
      <c r="C118" s="194" t="s">
        <v>6</v>
      </c>
      <c r="D118" s="196">
        <v>2.5398550000000002</v>
      </c>
      <c r="E118" s="122" t="s">
        <v>59</v>
      </c>
      <c r="F118" s="190">
        <v>2.5398550000000002</v>
      </c>
      <c r="G118" s="122"/>
      <c r="H118" s="119"/>
      <c r="I118" s="46">
        <v>0</v>
      </c>
      <c r="J118" s="203">
        <v>0</v>
      </c>
      <c r="K118" s="221"/>
      <c r="L118" s="136"/>
      <c r="M118" s="82"/>
      <c r="N118" s="228">
        <f t="shared" si="6"/>
        <v>0</v>
      </c>
      <c r="O118" s="148">
        <v>2.5398550000000002</v>
      </c>
      <c r="P118" s="229">
        <v>0</v>
      </c>
      <c r="Q118" s="195">
        <v>7.9235E-2</v>
      </c>
      <c r="R118" s="5">
        <v>0</v>
      </c>
      <c r="S118" s="5">
        <v>0</v>
      </c>
      <c r="T118" s="197">
        <v>0</v>
      </c>
      <c r="U118" s="168">
        <f t="shared" si="7"/>
        <v>2.46062</v>
      </c>
    </row>
    <row r="119" spans="1:21" x14ac:dyDescent="0.3">
      <c r="A119" s="194">
        <v>10527</v>
      </c>
      <c r="B119" s="194" t="s">
        <v>2</v>
      </c>
      <c r="C119" s="194" t="s">
        <v>6</v>
      </c>
      <c r="D119" s="196">
        <v>2.6842389999999998</v>
      </c>
      <c r="E119" s="122" t="s">
        <v>59</v>
      </c>
      <c r="F119" s="190">
        <v>2.6842389999999998</v>
      </c>
      <c r="G119" s="126"/>
      <c r="H119" s="55"/>
      <c r="I119" s="46">
        <v>0</v>
      </c>
      <c r="J119" s="203">
        <v>0</v>
      </c>
      <c r="K119" s="221"/>
      <c r="L119" s="136"/>
      <c r="M119" s="82"/>
      <c r="N119" s="228">
        <f t="shared" si="6"/>
        <v>0</v>
      </c>
      <c r="O119" s="148">
        <v>2.6842389999999998</v>
      </c>
      <c r="P119" s="229">
        <v>0</v>
      </c>
      <c r="Q119" s="195">
        <v>0.43882500000000002</v>
      </c>
      <c r="R119" s="195">
        <v>0.30418200000000001</v>
      </c>
      <c r="S119" s="5">
        <v>0</v>
      </c>
      <c r="T119" s="197">
        <v>0</v>
      </c>
      <c r="U119" s="168">
        <f t="shared" si="7"/>
        <v>1.9412319999999998</v>
      </c>
    </row>
    <row r="120" spans="1:21" x14ac:dyDescent="0.3">
      <c r="A120" s="194">
        <v>10528</v>
      </c>
      <c r="B120" s="194" t="s">
        <v>2</v>
      </c>
      <c r="C120" s="194" t="s">
        <v>6</v>
      </c>
      <c r="D120" s="196">
        <v>4.7034380000000002</v>
      </c>
      <c r="E120" s="122" t="s">
        <v>59</v>
      </c>
      <c r="F120" s="190">
        <v>4.7034380000000002</v>
      </c>
      <c r="G120" s="126"/>
      <c r="H120" s="55"/>
      <c r="I120" s="46">
        <v>0</v>
      </c>
      <c r="J120" s="203">
        <v>0</v>
      </c>
      <c r="K120" s="221"/>
      <c r="L120" s="136"/>
      <c r="M120" s="82"/>
      <c r="N120" s="228">
        <f t="shared" si="6"/>
        <v>0</v>
      </c>
      <c r="O120" s="148">
        <v>4.7034380000000002</v>
      </c>
      <c r="P120" s="229">
        <v>0</v>
      </c>
      <c r="Q120" s="195">
        <v>0.16375400000000001</v>
      </c>
      <c r="R120" s="5">
        <v>0</v>
      </c>
      <c r="S120" s="195">
        <v>1.146698</v>
      </c>
      <c r="T120" s="197">
        <v>0</v>
      </c>
      <c r="U120" s="168">
        <f t="shared" si="7"/>
        <v>3.3929860000000005</v>
      </c>
    </row>
    <row r="121" spans="1:21" x14ac:dyDescent="0.3">
      <c r="A121" s="194">
        <v>10529</v>
      </c>
      <c r="B121" s="194" t="s">
        <v>2</v>
      </c>
      <c r="C121" s="194" t="s">
        <v>6</v>
      </c>
      <c r="D121" s="196">
        <v>5.3159749999999999</v>
      </c>
      <c r="E121" s="123" t="s">
        <v>59</v>
      </c>
      <c r="F121" s="187">
        <v>5.3159749999999999</v>
      </c>
      <c r="G121" s="122"/>
      <c r="H121" s="53"/>
      <c r="I121" s="46">
        <v>0</v>
      </c>
      <c r="J121" s="203">
        <v>0</v>
      </c>
      <c r="K121" s="132"/>
      <c r="L121" s="134"/>
      <c r="M121" s="208"/>
      <c r="N121" s="228">
        <f t="shared" si="6"/>
        <v>0</v>
      </c>
      <c r="O121" s="148">
        <v>5.3159749999999999</v>
      </c>
      <c r="P121" s="229">
        <v>0</v>
      </c>
      <c r="Q121" s="5">
        <v>0</v>
      </c>
      <c r="R121" s="195">
        <v>0.109539</v>
      </c>
      <c r="S121" s="5">
        <v>0</v>
      </c>
      <c r="T121" s="197">
        <v>0</v>
      </c>
      <c r="U121" s="168">
        <f t="shared" si="7"/>
        <v>5.2064360000000001</v>
      </c>
    </row>
    <row r="122" spans="1:21" x14ac:dyDescent="0.3">
      <c r="A122" s="194">
        <v>10530</v>
      </c>
      <c r="B122" s="194" t="s">
        <v>2</v>
      </c>
      <c r="C122" s="194" t="s">
        <v>6</v>
      </c>
      <c r="D122" s="196">
        <v>5.5544279999999997</v>
      </c>
      <c r="E122" s="122" t="s">
        <v>59</v>
      </c>
      <c r="F122" s="190">
        <v>5.5544279999999997</v>
      </c>
      <c r="G122" s="126"/>
      <c r="H122" s="55"/>
      <c r="I122" s="46">
        <v>0</v>
      </c>
      <c r="J122" s="203">
        <v>0</v>
      </c>
      <c r="K122" s="221"/>
      <c r="L122" s="136"/>
      <c r="M122" s="82"/>
      <c r="N122" s="228">
        <f t="shared" si="6"/>
        <v>0</v>
      </c>
      <c r="O122" s="148">
        <v>5.5544279999999997</v>
      </c>
      <c r="P122" s="229">
        <v>0</v>
      </c>
      <c r="Q122" s="5">
        <v>0</v>
      </c>
      <c r="R122" s="5">
        <v>0</v>
      </c>
      <c r="S122" s="195">
        <v>2.0972089999999999</v>
      </c>
      <c r="T122" s="197">
        <v>0</v>
      </c>
      <c r="U122" s="168">
        <f t="shared" si="7"/>
        <v>3.4572189999999998</v>
      </c>
    </row>
    <row r="123" spans="1:21" x14ac:dyDescent="0.3">
      <c r="A123" s="194">
        <v>10531</v>
      </c>
      <c r="B123" s="194" t="s">
        <v>2</v>
      </c>
      <c r="C123" s="194" t="s">
        <v>6</v>
      </c>
      <c r="D123" s="196">
        <v>6.8606619999999996</v>
      </c>
      <c r="E123" s="122"/>
      <c r="F123" s="190"/>
      <c r="G123" s="126"/>
      <c r="H123" s="55"/>
      <c r="I123" s="46">
        <v>0</v>
      </c>
      <c r="J123" s="203">
        <v>0</v>
      </c>
      <c r="K123" s="222" t="s">
        <v>53</v>
      </c>
      <c r="L123" s="136">
        <v>6.8606619999999996</v>
      </c>
      <c r="M123" s="82"/>
      <c r="N123" s="228">
        <f t="shared" si="6"/>
        <v>0</v>
      </c>
      <c r="O123" s="148">
        <v>6.8606619999999996</v>
      </c>
      <c r="P123" s="229">
        <v>6.8606619999999996</v>
      </c>
      <c r="Q123" s="5">
        <v>0</v>
      </c>
      <c r="R123" s="195">
        <v>0.88397499999999996</v>
      </c>
      <c r="S123" s="195">
        <v>1.8643209999999999</v>
      </c>
      <c r="T123" s="197">
        <v>0</v>
      </c>
      <c r="U123" s="168">
        <f t="shared" si="7"/>
        <v>4.1123659999999997</v>
      </c>
    </row>
    <row r="124" spans="1:21" x14ac:dyDescent="0.3">
      <c r="A124" s="194">
        <v>10533</v>
      </c>
      <c r="B124" s="194" t="s">
        <v>2</v>
      </c>
      <c r="C124" s="194" t="s">
        <v>6</v>
      </c>
      <c r="D124" s="196">
        <v>3.798254</v>
      </c>
      <c r="E124" s="122"/>
      <c r="F124" s="190"/>
      <c r="G124" s="122"/>
      <c r="H124" s="53"/>
      <c r="I124" s="46">
        <v>0</v>
      </c>
      <c r="J124" s="203">
        <v>0</v>
      </c>
      <c r="K124" s="132" t="s">
        <v>53</v>
      </c>
      <c r="L124" s="197">
        <v>3.798254</v>
      </c>
      <c r="M124" s="82"/>
      <c r="N124" s="228">
        <f t="shared" si="6"/>
        <v>0</v>
      </c>
      <c r="O124" s="148">
        <v>3.798254</v>
      </c>
      <c r="P124" s="229">
        <v>3.7982529999999999</v>
      </c>
      <c r="Q124" s="5">
        <v>0</v>
      </c>
      <c r="R124" s="195">
        <v>3.9769999999999996E-3</v>
      </c>
      <c r="S124" s="195">
        <v>3.7930929999999998</v>
      </c>
      <c r="T124" s="197">
        <v>0</v>
      </c>
      <c r="U124" s="168">
        <f t="shared" si="7"/>
        <v>1.1840000000002959E-3</v>
      </c>
    </row>
    <row r="125" spans="1:21" x14ac:dyDescent="0.3">
      <c r="A125" s="194">
        <v>10534</v>
      </c>
      <c r="B125" s="194" t="s">
        <v>2</v>
      </c>
      <c r="C125" s="194" t="s">
        <v>6</v>
      </c>
      <c r="D125" s="196">
        <v>3.2169989999999999</v>
      </c>
      <c r="E125" s="123"/>
      <c r="F125" s="187"/>
      <c r="G125" s="126"/>
      <c r="H125" s="55"/>
      <c r="I125" s="46">
        <v>0</v>
      </c>
      <c r="J125" s="203">
        <v>0</v>
      </c>
      <c r="K125" s="132" t="s">
        <v>53</v>
      </c>
      <c r="L125" s="197">
        <v>3.2169989999999999</v>
      </c>
      <c r="M125" s="82"/>
      <c r="N125" s="228">
        <f t="shared" si="6"/>
        <v>0</v>
      </c>
      <c r="O125" s="148">
        <v>3.2169989999999999</v>
      </c>
      <c r="P125" s="229">
        <v>3.2170000000000001</v>
      </c>
      <c r="Q125" s="5">
        <v>0</v>
      </c>
      <c r="R125" s="5">
        <v>0</v>
      </c>
      <c r="S125" s="195">
        <v>3.2170000000000001</v>
      </c>
      <c r="T125" s="197">
        <v>0</v>
      </c>
      <c r="U125" s="168">
        <f t="shared" si="7"/>
        <v>-1.000000000139778E-6</v>
      </c>
    </row>
    <row r="126" spans="1:21" x14ac:dyDescent="0.3">
      <c r="A126" s="194">
        <v>10540</v>
      </c>
      <c r="B126" s="194" t="s">
        <v>2</v>
      </c>
      <c r="C126" s="194" t="s">
        <v>6</v>
      </c>
      <c r="D126" s="196">
        <v>25.611892999999998</v>
      </c>
      <c r="E126" s="123"/>
      <c r="F126" s="187"/>
      <c r="G126" s="126"/>
      <c r="H126" s="55"/>
      <c r="I126" s="46">
        <v>0</v>
      </c>
      <c r="J126" s="203">
        <v>0</v>
      </c>
      <c r="K126" s="132" t="s">
        <v>53</v>
      </c>
      <c r="L126" s="197">
        <v>25.611889999999999</v>
      </c>
      <c r="M126" s="82"/>
      <c r="N126" s="228">
        <f t="shared" si="6"/>
        <v>2.9999999995311555E-6</v>
      </c>
      <c r="O126" s="148">
        <v>25.611889999999999</v>
      </c>
      <c r="P126" s="229">
        <v>2.702766</v>
      </c>
      <c r="Q126" s="5">
        <v>0</v>
      </c>
      <c r="R126" s="5">
        <v>0</v>
      </c>
      <c r="S126" s="5">
        <v>0</v>
      </c>
      <c r="T126" s="197">
        <v>0</v>
      </c>
      <c r="U126" s="168">
        <f t="shared" si="7"/>
        <v>25.611892999999998</v>
      </c>
    </row>
    <row r="127" spans="1:21" x14ac:dyDescent="0.3">
      <c r="A127" s="194">
        <v>10541</v>
      </c>
      <c r="B127" s="194" t="s">
        <v>2</v>
      </c>
      <c r="C127" s="194" t="s">
        <v>6</v>
      </c>
      <c r="D127" s="196">
        <v>66.549188000000001</v>
      </c>
      <c r="E127" s="122"/>
      <c r="F127" s="190"/>
      <c r="G127" s="126"/>
      <c r="H127" s="55"/>
      <c r="I127" s="46">
        <v>0</v>
      </c>
      <c r="J127" s="203">
        <v>0</v>
      </c>
      <c r="K127" s="222" t="s">
        <v>53</v>
      </c>
      <c r="L127" s="136">
        <v>66.549189999999996</v>
      </c>
      <c r="M127" s="82"/>
      <c r="N127" s="228">
        <f t="shared" si="6"/>
        <v>-1.9999999949504854E-6</v>
      </c>
      <c r="O127" s="148">
        <v>66.549189999999996</v>
      </c>
      <c r="P127" s="229">
        <v>0</v>
      </c>
      <c r="Q127" s="5">
        <v>0</v>
      </c>
      <c r="R127" s="5">
        <v>0</v>
      </c>
      <c r="S127" s="5">
        <v>0</v>
      </c>
      <c r="T127" s="197">
        <v>0</v>
      </c>
      <c r="U127" s="168">
        <f t="shared" si="7"/>
        <v>66.549188000000001</v>
      </c>
    </row>
    <row r="128" spans="1:21" x14ac:dyDescent="0.3">
      <c r="A128" s="194">
        <v>10548</v>
      </c>
      <c r="B128" s="194" t="s">
        <v>2</v>
      </c>
      <c r="C128" s="194" t="s">
        <v>6</v>
      </c>
      <c r="D128" s="196">
        <v>16.373777</v>
      </c>
      <c r="E128" s="122"/>
      <c r="F128" s="190"/>
      <c r="G128" s="126"/>
      <c r="H128" s="55"/>
      <c r="I128" s="46">
        <v>0</v>
      </c>
      <c r="J128" s="203">
        <v>0</v>
      </c>
      <c r="K128" s="222" t="s">
        <v>54</v>
      </c>
      <c r="L128" s="136">
        <v>16.37378</v>
      </c>
      <c r="M128" s="82"/>
      <c r="N128" s="228">
        <f t="shared" si="6"/>
        <v>-2.9999999995311555E-6</v>
      </c>
      <c r="O128" s="148">
        <v>16.37378</v>
      </c>
      <c r="P128" s="229">
        <v>16.37378</v>
      </c>
      <c r="Q128" s="5">
        <v>0</v>
      </c>
      <c r="R128" s="195">
        <v>4.4806080000000001</v>
      </c>
      <c r="S128" s="195">
        <v>9.5396020000000004</v>
      </c>
      <c r="T128" s="197">
        <v>0</v>
      </c>
      <c r="U128" s="168">
        <f t="shared" si="7"/>
        <v>2.353567</v>
      </c>
    </row>
    <row r="129" spans="1:21" x14ac:dyDescent="0.3">
      <c r="A129" s="194">
        <v>10549</v>
      </c>
      <c r="B129" s="194" t="s">
        <v>2</v>
      </c>
      <c r="C129" s="194" t="s">
        <v>6</v>
      </c>
      <c r="D129" s="196">
        <v>7.9562869999999997</v>
      </c>
      <c r="E129" s="122" t="s">
        <v>40</v>
      </c>
      <c r="F129" s="190">
        <v>7.9232279999999999</v>
      </c>
      <c r="G129" s="126"/>
      <c r="H129" s="55"/>
      <c r="I129" s="46">
        <v>0</v>
      </c>
      <c r="J129" s="203">
        <v>0</v>
      </c>
      <c r="K129" s="222" t="s">
        <v>54</v>
      </c>
      <c r="L129" s="136">
        <v>3.3058999999999998E-2</v>
      </c>
      <c r="M129" s="82"/>
      <c r="N129" s="228">
        <f t="shared" si="6"/>
        <v>0</v>
      </c>
      <c r="O129" s="148">
        <v>7.9562869999999997</v>
      </c>
      <c r="P129" s="229">
        <v>2.7756530000000001</v>
      </c>
      <c r="Q129" s="5">
        <v>0</v>
      </c>
      <c r="R129" s="5">
        <v>0</v>
      </c>
      <c r="S129" s="5">
        <v>0</v>
      </c>
      <c r="T129" s="197">
        <v>0</v>
      </c>
      <c r="U129" s="168">
        <f t="shared" si="7"/>
        <v>7.9562869999999997</v>
      </c>
    </row>
    <row r="130" spans="1:21" x14ac:dyDescent="0.3">
      <c r="A130" s="194">
        <v>10558</v>
      </c>
      <c r="B130" s="194" t="s">
        <v>2</v>
      </c>
      <c r="C130" s="194" t="s">
        <v>6</v>
      </c>
      <c r="D130" s="196">
        <v>113.589037</v>
      </c>
      <c r="E130" s="122"/>
      <c r="F130" s="190"/>
      <c r="G130" s="126"/>
      <c r="H130" s="55"/>
      <c r="I130" s="46">
        <v>0</v>
      </c>
      <c r="J130" s="203">
        <v>0</v>
      </c>
      <c r="K130" s="132" t="s">
        <v>53</v>
      </c>
      <c r="L130" s="197">
        <v>113.589</v>
      </c>
      <c r="M130" s="82"/>
      <c r="N130" s="228">
        <f t="shared" si="6"/>
        <v>3.7000000006059963E-5</v>
      </c>
      <c r="O130" s="148">
        <v>113.589</v>
      </c>
      <c r="P130" s="229">
        <v>31.127130000000001</v>
      </c>
      <c r="Q130" s="195">
        <v>4.4777480000000001</v>
      </c>
      <c r="R130" s="195">
        <v>17.995819999999998</v>
      </c>
      <c r="S130" s="195">
        <v>32.324390000000001</v>
      </c>
      <c r="T130" s="173">
        <v>1.4322170000000001</v>
      </c>
      <c r="U130" s="168">
        <f t="shared" si="7"/>
        <v>57.358862000000002</v>
      </c>
    </row>
    <row r="131" spans="1:21" x14ac:dyDescent="0.3">
      <c r="A131" s="194">
        <v>10561</v>
      </c>
      <c r="B131" s="194" t="s">
        <v>2</v>
      </c>
      <c r="C131" s="194" t="s">
        <v>6</v>
      </c>
      <c r="D131" s="196">
        <v>23.727347000000002</v>
      </c>
      <c r="E131" s="122"/>
      <c r="F131" s="190"/>
      <c r="G131" s="126"/>
      <c r="H131" s="55"/>
      <c r="I131" s="46">
        <v>0</v>
      </c>
      <c r="J131" s="203">
        <v>0</v>
      </c>
      <c r="K131" s="221" t="s">
        <v>53</v>
      </c>
      <c r="L131" s="136">
        <v>23.727350000000001</v>
      </c>
      <c r="M131" s="82"/>
      <c r="N131" s="228">
        <f t="shared" si="6"/>
        <v>-2.9999999995311555E-6</v>
      </c>
      <c r="O131" s="148">
        <v>23.727350000000001</v>
      </c>
      <c r="P131" s="229">
        <v>0</v>
      </c>
      <c r="Q131" s="5">
        <v>0</v>
      </c>
      <c r="R131" s="5">
        <v>0</v>
      </c>
      <c r="S131" s="5">
        <v>0</v>
      </c>
      <c r="T131" s="197">
        <v>0</v>
      </c>
      <c r="U131" s="168">
        <f t="shared" si="7"/>
        <v>23.727347000000002</v>
      </c>
    </row>
    <row r="132" spans="1:21" x14ac:dyDescent="0.3">
      <c r="A132" s="194">
        <v>10566</v>
      </c>
      <c r="B132" s="194" t="s">
        <v>2</v>
      </c>
      <c r="C132" s="194" t="s">
        <v>6</v>
      </c>
      <c r="D132" s="196">
        <v>34.325899999999997</v>
      </c>
      <c r="E132" s="122" t="s">
        <v>40</v>
      </c>
      <c r="F132" s="190">
        <v>34.325899999999997</v>
      </c>
      <c r="G132" s="126"/>
      <c r="H132" s="55"/>
      <c r="I132" s="46">
        <v>6.2549149999999996</v>
      </c>
      <c r="J132" s="203">
        <v>0</v>
      </c>
      <c r="K132" s="222"/>
      <c r="L132" s="136"/>
      <c r="M132" s="82"/>
      <c r="N132" s="228">
        <f t="shared" si="6"/>
        <v>11.562109999999997</v>
      </c>
      <c r="O132" s="148">
        <v>22.76379</v>
      </c>
      <c r="P132" s="229">
        <v>0</v>
      </c>
      <c r="Q132" s="5">
        <v>0</v>
      </c>
      <c r="R132" s="5">
        <v>0</v>
      </c>
      <c r="S132" s="5">
        <v>0</v>
      </c>
      <c r="T132" s="197">
        <v>0</v>
      </c>
      <c r="U132" s="168">
        <f t="shared" si="7"/>
        <v>34.325899999999997</v>
      </c>
    </row>
    <row r="133" spans="1:21" x14ac:dyDescent="0.3">
      <c r="A133" s="194">
        <v>10567</v>
      </c>
      <c r="B133" s="194" t="s">
        <v>2</v>
      </c>
      <c r="C133" s="194" t="s">
        <v>6</v>
      </c>
      <c r="D133" s="196">
        <v>121.444761</v>
      </c>
      <c r="E133" s="122"/>
      <c r="F133" s="190"/>
      <c r="G133" s="126"/>
      <c r="H133" s="55"/>
      <c r="I133" s="46">
        <v>0</v>
      </c>
      <c r="J133" s="203">
        <v>0</v>
      </c>
      <c r="K133" s="221" t="s">
        <v>53</v>
      </c>
      <c r="L133" s="136">
        <v>121.4448</v>
      </c>
      <c r="M133" s="82"/>
      <c r="N133" s="228">
        <f t="shared" si="6"/>
        <v>-3.9000000001010449E-5</v>
      </c>
      <c r="O133" s="148">
        <v>121.4448</v>
      </c>
      <c r="P133" s="229">
        <v>0</v>
      </c>
      <c r="Q133" s="5">
        <v>0</v>
      </c>
      <c r="R133" s="5">
        <v>0</v>
      </c>
      <c r="S133" s="195">
        <v>5.5267049999999998</v>
      </c>
      <c r="T133" s="197">
        <v>0</v>
      </c>
      <c r="U133" s="168">
        <f t="shared" si="7"/>
        <v>115.91805600000001</v>
      </c>
    </row>
    <row r="134" spans="1:21" x14ac:dyDescent="0.3">
      <c r="A134" s="194">
        <v>10569</v>
      </c>
      <c r="B134" s="194" t="s">
        <v>2</v>
      </c>
      <c r="C134" s="194" t="s">
        <v>6</v>
      </c>
      <c r="D134" s="196">
        <v>131.89490499999999</v>
      </c>
      <c r="E134" s="122" t="s">
        <v>40</v>
      </c>
      <c r="F134" s="190">
        <v>131.89490499999999</v>
      </c>
      <c r="G134" s="122"/>
      <c r="H134" s="53"/>
      <c r="I134" s="46">
        <v>17.388162999999999</v>
      </c>
      <c r="J134" s="203">
        <v>0</v>
      </c>
      <c r="K134" s="221"/>
      <c r="L134" s="136"/>
      <c r="M134" s="82"/>
      <c r="N134" s="228">
        <f t="shared" si="6"/>
        <v>73.165785</v>
      </c>
      <c r="O134" s="148">
        <v>58.729120000000002</v>
      </c>
      <c r="P134" s="229">
        <v>2.939063</v>
      </c>
      <c r="Q134" s="5">
        <v>0</v>
      </c>
      <c r="R134" s="5">
        <v>0</v>
      </c>
      <c r="S134" s="195">
        <v>1.76414</v>
      </c>
      <c r="T134" s="197">
        <v>0</v>
      </c>
      <c r="U134" s="168">
        <f t="shared" si="7"/>
        <v>130.130765</v>
      </c>
    </row>
    <row r="135" spans="1:21" x14ac:dyDescent="0.3">
      <c r="A135" s="194">
        <v>10572</v>
      </c>
      <c r="B135" s="194" t="s">
        <v>2</v>
      </c>
      <c r="C135" s="194" t="s">
        <v>6</v>
      </c>
      <c r="D135" s="196">
        <v>24.831130000000002</v>
      </c>
      <c r="E135" s="122" t="s">
        <v>40</v>
      </c>
      <c r="F135" s="190">
        <v>24.831130000000002</v>
      </c>
      <c r="G135" s="122"/>
      <c r="H135" s="53"/>
      <c r="I135" s="46">
        <v>0</v>
      </c>
      <c r="J135" s="203">
        <v>0</v>
      </c>
      <c r="K135" s="221"/>
      <c r="L135" s="136"/>
      <c r="M135" s="82"/>
      <c r="N135" s="228">
        <f t="shared" si="6"/>
        <v>0</v>
      </c>
      <c r="O135" s="148">
        <v>24.831130000000002</v>
      </c>
      <c r="P135" s="229">
        <v>0</v>
      </c>
      <c r="Q135" s="195">
        <v>4.8540340000000004</v>
      </c>
      <c r="R135" s="195">
        <v>10.64053</v>
      </c>
      <c r="S135" s="195">
        <v>9.3365679999999998</v>
      </c>
      <c r="T135" s="197">
        <v>0</v>
      </c>
      <c r="U135" s="168">
        <f t="shared" si="7"/>
        <v>-1.9999999985031991E-6</v>
      </c>
    </row>
    <row r="136" spans="1:21" x14ac:dyDescent="0.3">
      <c r="A136" s="194">
        <v>10574</v>
      </c>
      <c r="B136" s="194" t="s">
        <v>2</v>
      </c>
      <c r="C136" s="194" t="s">
        <v>6</v>
      </c>
      <c r="D136" s="196">
        <v>115.667213</v>
      </c>
      <c r="E136" s="123" t="s">
        <v>40</v>
      </c>
      <c r="F136" s="187">
        <v>115.667213</v>
      </c>
      <c r="G136" s="122"/>
      <c r="H136" s="53"/>
      <c r="I136" s="46">
        <v>0</v>
      </c>
      <c r="J136" s="203">
        <v>0</v>
      </c>
      <c r="K136" s="132"/>
      <c r="L136" s="197"/>
      <c r="M136" s="82"/>
      <c r="N136" s="228">
        <f t="shared" si="6"/>
        <v>1.3000000009810719E-5</v>
      </c>
      <c r="O136" s="148">
        <v>115.66719999999999</v>
      </c>
      <c r="P136" s="229">
        <v>4.0267289999999996</v>
      </c>
      <c r="Q136" s="5">
        <v>0</v>
      </c>
      <c r="R136" s="5">
        <v>0</v>
      </c>
      <c r="S136" s="195">
        <v>11.410909999999999</v>
      </c>
      <c r="T136" s="197">
        <v>0</v>
      </c>
      <c r="U136" s="168">
        <f t="shared" si="7"/>
        <v>104.256303</v>
      </c>
    </row>
    <row r="137" spans="1:21" x14ac:dyDescent="0.3">
      <c r="A137" s="194">
        <v>10575</v>
      </c>
      <c r="B137" s="194" t="s">
        <v>2</v>
      </c>
      <c r="C137" s="194" t="s">
        <v>6</v>
      </c>
      <c r="D137" s="196">
        <v>55.521411000000001</v>
      </c>
      <c r="E137" s="123" t="s">
        <v>40</v>
      </c>
      <c r="F137" s="187">
        <v>55.521411000000001</v>
      </c>
      <c r="G137" s="126"/>
      <c r="H137" s="55"/>
      <c r="I137" s="46">
        <v>0.403198</v>
      </c>
      <c r="J137" s="203">
        <v>0</v>
      </c>
      <c r="K137" s="132"/>
      <c r="L137" s="197"/>
      <c r="M137" s="82"/>
      <c r="N137" s="228">
        <f t="shared" si="6"/>
        <v>9.9999999747524271E-7</v>
      </c>
      <c r="O137" s="148">
        <v>55.521410000000003</v>
      </c>
      <c r="P137" s="229">
        <v>0</v>
      </c>
      <c r="Q137" s="195">
        <v>1.5967750000000001</v>
      </c>
      <c r="R137" s="195">
        <v>1.7927679999999999</v>
      </c>
      <c r="S137" s="195">
        <v>46.134270000000001</v>
      </c>
      <c r="T137" s="173">
        <v>0.26373099999999999</v>
      </c>
      <c r="U137" s="168">
        <f t="shared" si="7"/>
        <v>5.7338669999999965</v>
      </c>
    </row>
    <row r="138" spans="1:21" x14ac:dyDescent="0.3">
      <c r="A138" s="194">
        <v>10619</v>
      </c>
      <c r="B138" s="194" t="s">
        <v>2</v>
      </c>
      <c r="C138" s="194" t="s">
        <v>6</v>
      </c>
      <c r="D138" s="196">
        <v>7.1231249999999999</v>
      </c>
      <c r="E138" s="122" t="s">
        <v>50</v>
      </c>
      <c r="F138" s="190">
        <v>7.1231249999999999</v>
      </c>
      <c r="G138" s="128"/>
      <c r="H138" s="55"/>
      <c r="I138" s="46">
        <v>0</v>
      </c>
      <c r="J138" s="203">
        <v>0</v>
      </c>
      <c r="K138" s="132"/>
      <c r="L138" s="197"/>
      <c r="M138" s="82"/>
      <c r="N138" s="228">
        <f t="shared" si="6"/>
        <v>0</v>
      </c>
      <c r="O138" s="148">
        <v>7.1231249999999999</v>
      </c>
      <c r="P138" s="229">
        <v>7.1231249999999999</v>
      </c>
      <c r="Q138" s="5">
        <v>0</v>
      </c>
      <c r="R138" s="5">
        <v>0</v>
      </c>
      <c r="S138" s="195">
        <v>3.8062130000000001</v>
      </c>
      <c r="T138" s="197">
        <v>0</v>
      </c>
      <c r="U138" s="168">
        <f t="shared" si="7"/>
        <v>3.3169119999999999</v>
      </c>
    </row>
    <row r="139" spans="1:21" x14ac:dyDescent="0.3">
      <c r="A139" s="194">
        <v>10624</v>
      </c>
      <c r="B139" s="194" t="s">
        <v>2</v>
      </c>
      <c r="C139" s="194" t="s">
        <v>6</v>
      </c>
      <c r="D139" s="196">
        <v>42.380575</v>
      </c>
      <c r="E139" s="122" t="s">
        <v>50</v>
      </c>
      <c r="F139" s="190">
        <v>42.380575</v>
      </c>
      <c r="G139" s="122"/>
      <c r="H139" s="53"/>
      <c r="I139" s="46">
        <v>0</v>
      </c>
      <c r="J139" s="203">
        <v>0</v>
      </c>
      <c r="K139" s="132"/>
      <c r="L139" s="197"/>
      <c r="M139" s="82"/>
      <c r="N139" s="228">
        <f t="shared" si="6"/>
        <v>25.326345</v>
      </c>
      <c r="O139" s="148">
        <v>17.05423</v>
      </c>
      <c r="P139" s="229">
        <v>42.380580000000002</v>
      </c>
      <c r="Q139" s="195">
        <v>1.8562559999999999</v>
      </c>
      <c r="R139" s="195">
        <v>6.6692629999999999</v>
      </c>
      <c r="S139" s="195">
        <v>1.121907</v>
      </c>
      <c r="T139" s="197">
        <v>0</v>
      </c>
      <c r="U139" s="168">
        <f t="shared" si="7"/>
        <v>32.733148999999997</v>
      </c>
    </row>
    <row r="140" spans="1:21" x14ac:dyDescent="0.3">
      <c r="A140" s="194">
        <v>10639</v>
      </c>
      <c r="B140" s="194" t="s">
        <v>2</v>
      </c>
      <c r="C140" s="194" t="s">
        <v>6</v>
      </c>
      <c r="D140" s="196">
        <v>41.959898000000003</v>
      </c>
      <c r="E140" s="122" t="s">
        <v>50</v>
      </c>
      <c r="F140" s="190">
        <v>41.959898000000003</v>
      </c>
      <c r="G140" s="128"/>
      <c r="H140" s="55"/>
      <c r="I140" s="46">
        <v>0</v>
      </c>
      <c r="J140" s="203">
        <v>0</v>
      </c>
      <c r="K140" s="132"/>
      <c r="L140" s="197"/>
      <c r="M140" s="82"/>
      <c r="N140" s="228">
        <f t="shared" si="6"/>
        <v>-1.9999999949504854E-6</v>
      </c>
      <c r="O140" s="148">
        <v>41.959899999999998</v>
      </c>
      <c r="P140" s="229">
        <v>41.959899999999998</v>
      </c>
      <c r="Q140" s="5">
        <v>0</v>
      </c>
      <c r="R140" s="5">
        <v>0</v>
      </c>
      <c r="S140" s="5">
        <v>0</v>
      </c>
      <c r="T140" s="197">
        <v>0</v>
      </c>
      <c r="U140" s="168">
        <f t="shared" si="7"/>
        <v>41.959898000000003</v>
      </c>
    </row>
    <row r="141" spans="1:21" s="191" customFormat="1" x14ac:dyDescent="0.3">
      <c r="A141" s="194">
        <v>10647</v>
      </c>
      <c r="B141" s="194" t="s">
        <v>2</v>
      </c>
      <c r="C141" s="194" t="s">
        <v>6</v>
      </c>
      <c r="D141" s="196">
        <v>26.197634000000001</v>
      </c>
      <c r="E141" s="122" t="s">
        <v>50</v>
      </c>
      <c r="F141" s="190">
        <v>26.197634000000001</v>
      </c>
      <c r="G141" s="128"/>
      <c r="H141" s="206"/>
      <c r="I141" s="202">
        <v>0</v>
      </c>
      <c r="J141" s="203">
        <v>0</v>
      </c>
      <c r="K141" s="132"/>
      <c r="L141" s="197"/>
      <c r="M141" s="82"/>
      <c r="N141" s="228">
        <f t="shared" si="6"/>
        <v>5.5401939999999996</v>
      </c>
      <c r="O141" s="148">
        <v>20.657440000000001</v>
      </c>
      <c r="P141" s="229">
        <v>0</v>
      </c>
      <c r="Q141" s="195">
        <v>0</v>
      </c>
      <c r="R141" s="195">
        <v>0.98808499999999999</v>
      </c>
      <c r="S141" s="195">
        <v>8.2482570000000006</v>
      </c>
      <c r="T141" s="197">
        <v>0</v>
      </c>
      <c r="U141" s="168">
        <f t="shared" si="7"/>
        <v>16.961292</v>
      </c>
    </row>
    <row r="142" spans="1:21" s="191" customFormat="1" x14ac:dyDescent="0.3">
      <c r="A142" s="194">
        <v>10655</v>
      </c>
      <c r="B142" s="194" t="s">
        <v>2</v>
      </c>
      <c r="C142" s="194" t="s">
        <v>6</v>
      </c>
      <c r="D142" s="196">
        <v>32.435248999999999</v>
      </c>
      <c r="E142" s="122" t="s">
        <v>40</v>
      </c>
      <c r="F142" s="190">
        <v>22.874763999999999</v>
      </c>
      <c r="G142" s="128" t="s">
        <v>50</v>
      </c>
      <c r="H142" s="188">
        <v>9.5604849999999999</v>
      </c>
      <c r="I142" s="202">
        <v>0</v>
      </c>
      <c r="J142" s="203">
        <v>0</v>
      </c>
      <c r="K142" s="132"/>
      <c r="L142" s="197"/>
      <c r="M142" s="82"/>
      <c r="N142" s="228">
        <f t="shared" si="6"/>
        <v>22.868496</v>
      </c>
      <c r="O142" s="148">
        <v>9.5667530000000003</v>
      </c>
      <c r="P142" s="229">
        <v>31.236090000000001</v>
      </c>
      <c r="Q142" s="195">
        <v>0</v>
      </c>
      <c r="R142" s="195">
        <v>0</v>
      </c>
      <c r="S142" s="195">
        <v>0</v>
      </c>
      <c r="T142" s="197">
        <v>0</v>
      </c>
      <c r="U142" s="168">
        <f t="shared" si="7"/>
        <v>32.435248999999999</v>
      </c>
    </row>
    <row r="143" spans="1:21" s="191" customFormat="1" x14ac:dyDescent="0.3">
      <c r="A143" s="194">
        <v>10802</v>
      </c>
      <c r="B143" s="194" t="s">
        <v>2</v>
      </c>
      <c r="C143" s="194" t="s">
        <v>6</v>
      </c>
      <c r="D143" s="196">
        <v>9.7252650000000003</v>
      </c>
      <c r="E143" s="122"/>
      <c r="F143" s="190"/>
      <c r="G143" s="128"/>
      <c r="H143" s="206"/>
      <c r="I143" s="202">
        <v>0</v>
      </c>
      <c r="J143" s="203">
        <v>0</v>
      </c>
      <c r="K143" s="132" t="s">
        <v>53</v>
      </c>
      <c r="L143" s="197">
        <v>9.7252650000000003</v>
      </c>
      <c r="M143" s="82"/>
      <c r="N143" s="228">
        <f t="shared" si="6"/>
        <v>0</v>
      </c>
      <c r="O143" s="148">
        <v>9.7252650000000003</v>
      </c>
      <c r="P143" s="229">
        <v>0</v>
      </c>
      <c r="Q143" s="195">
        <v>5.5868130000000003</v>
      </c>
      <c r="R143" s="195">
        <v>1.985328</v>
      </c>
      <c r="S143" s="195">
        <v>2.1325099999999999</v>
      </c>
      <c r="T143" s="197">
        <v>0</v>
      </c>
      <c r="U143" s="168">
        <f t="shared" si="7"/>
        <v>2.0614000000000132E-2</v>
      </c>
    </row>
    <row r="144" spans="1:21" s="191" customFormat="1" x14ac:dyDescent="0.3">
      <c r="A144" s="194">
        <v>10803</v>
      </c>
      <c r="B144" s="194" t="s">
        <v>2</v>
      </c>
      <c r="C144" s="194" t="s">
        <v>6</v>
      </c>
      <c r="D144" s="196">
        <v>55.437334</v>
      </c>
      <c r="E144" s="122"/>
      <c r="F144" s="190"/>
      <c r="G144" s="128"/>
      <c r="H144" s="206"/>
      <c r="I144" s="202">
        <v>0</v>
      </c>
      <c r="J144" s="203">
        <v>0</v>
      </c>
      <c r="K144" s="132" t="s">
        <v>53</v>
      </c>
      <c r="L144" s="197">
        <v>55.437330000000003</v>
      </c>
      <c r="M144" s="82"/>
      <c r="N144" s="228">
        <f t="shared" si="6"/>
        <v>3.9999999970063982E-6</v>
      </c>
      <c r="O144" s="148">
        <v>55.437330000000003</v>
      </c>
      <c r="P144" s="229">
        <v>12.447039999999999</v>
      </c>
      <c r="Q144" s="195">
        <v>3.1078220000000001</v>
      </c>
      <c r="R144" s="195">
        <v>0</v>
      </c>
      <c r="S144" s="195">
        <v>21.228660000000001</v>
      </c>
      <c r="T144" s="197">
        <v>0</v>
      </c>
      <c r="U144" s="168">
        <f t="shared" si="7"/>
        <v>31.100852</v>
      </c>
    </row>
    <row r="145" spans="1:21" s="191" customFormat="1" x14ac:dyDescent="0.3">
      <c r="A145" s="194">
        <v>10813</v>
      </c>
      <c r="B145" s="194" t="s">
        <v>2</v>
      </c>
      <c r="C145" s="194" t="s">
        <v>6</v>
      </c>
      <c r="D145" s="196">
        <v>95.875191000000001</v>
      </c>
      <c r="E145" s="122"/>
      <c r="F145" s="190"/>
      <c r="G145" s="128"/>
      <c r="H145" s="206"/>
      <c r="I145" s="202">
        <v>0</v>
      </c>
      <c r="J145" s="203">
        <v>0</v>
      </c>
      <c r="K145" s="132" t="s">
        <v>53</v>
      </c>
      <c r="L145" s="197">
        <v>95.875190000000003</v>
      </c>
      <c r="M145" s="82"/>
      <c r="N145" s="228">
        <f t="shared" si="6"/>
        <v>9.9999999747524271E-7</v>
      </c>
      <c r="O145" s="148">
        <v>95.875190000000003</v>
      </c>
      <c r="P145" s="229">
        <v>80.751230000000007</v>
      </c>
      <c r="Q145" s="195">
        <v>0</v>
      </c>
      <c r="R145" s="195">
        <v>0</v>
      </c>
      <c r="S145" s="195">
        <v>0</v>
      </c>
      <c r="T145" s="197">
        <v>0</v>
      </c>
      <c r="U145" s="168">
        <f t="shared" si="7"/>
        <v>95.875191000000001</v>
      </c>
    </row>
    <row r="146" spans="1:21" s="191" customFormat="1" x14ac:dyDescent="0.3">
      <c r="A146" s="194">
        <v>10829</v>
      </c>
      <c r="B146" s="194" t="s">
        <v>2</v>
      </c>
      <c r="C146" s="194" t="s">
        <v>6</v>
      </c>
      <c r="D146" s="196">
        <v>67.093798000000007</v>
      </c>
      <c r="E146" s="122" t="s">
        <v>50</v>
      </c>
      <c r="F146" s="190">
        <v>67.093798000000007</v>
      </c>
      <c r="G146" s="128"/>
      <c r="H146" s="206"/>
      <c r="I146" s="202">
        <v>0</v>
      </c>
      <c r="J146" s="203">
        <v>0</v>
      </c>
      <c r="K146" s="132"/>
      <c r="L146" s="197"/>
      <c r="M146" s="82"/>
      <c r="N146" s="228">
        <f t="shared" si="6"/>
        <v>-1.9999999949504854E-6</v>
      </c>
      <c r="O146" s="148">
        <v>67.093800000000002</v>
      </c>
      <c r="P146" s="229">
        <v>67.093800000000002</v>
      </c>
      <c r="Q146" s="195">
        <v>0</v>
      </c>
      <c r="R146" s="195">
        <v>0</v>
      </c>
      <c r="S146" s="195">
        <v>0</v>
      </c>
      <c r="T146" s="197">
        <v>0</v>
      </c>
      <c r="U146" s="168">
        <f t="shared" si="7"/>
        <v>67.093798000000007</v>
      </c>
    </row>
    <row r="147" spans="1:21" s="191" customFormat="1" x14ac:dyDescent="0.3">
      <c r="A147" s="194">
        <v>10870</v>
      </c>
      <c r="B147" s="194" t="s">
        <v>2</v>
      </c>
      <c r="C147" s="194" t="s">
        <v>5</v>
      </c>
      <c r="D147" s="196">
        <v>24.984476000000001</v>
      </c>
      <c r="E147" s="122"/>
      <c r="F147" s="190"/>
      <c r="G147" s="128"/>
      <c r="H147" s="206"/>
      <c r="I147" s="202">
        <v>0</v>
      </c>
      <c r="J147" s="203">
        <v>0</v>
      </c>
      <c r="K147" s="132" t="s">
        <v>53</v>
      </c>
      <c r="L147" s="197">
        <v>24.984480000000001</v>
      </c>
      <c r="M147" s="82"/>
      <c r="N147" s="228">
        <f t="shared" si="6"/>
        <v>-4.0000000005591119E-6</v>
      </c>
      <c r="O147" s="148">
        <v>24.984480000000001</v>
      </c>
      <c r="P147" s="229">
        <v>0</v>
      </c>
      <c r="Q147" s="195">
        <v>0</v>
      </c>
      <c r="R147" s="195">
        <v>0</v>
      </c>
      <c r="S147" s="195">
        <v>0</v>
      </c>
      <c r="T147" s="197">
        <v>0</v>
      </c>
      <c r="U147" s="168">
        <f t="shared" si="7"/>
        <v>24.984476000000001</v>
      </c>
    </row>
    <row r="148" spans="1:21" s="191" customFormat="1" x14ac:dyDescent="0.3">
      <c r="A148" s="194">
        <v>10871</v>
      </c>
      <c r="B148" s="194" t="s">
        <v>2</v>
      </c>
      <c r="C148" s="194" t="s">
        <v>5</v>
      </c>
      <c r="D148" s="196">
        <v>8.6353869999999997</v>
      </c>
      <c r="E148" s="122" t="s">
        <v>40</v>
      </c>
      <c r="F148" s="190">
        <v>8.6353869999999997</v>
      </c>
      <c r="G148" s="128"/>
      <c r="H148" s="206"/>
      <c r="I148" s="202">
        <v>0</v>
      </c>
      <c r="J148" s="203">
        <v>0</v>
      </c>
      <c r="K148" s="132"/>
      <c r="L148" s="197"/>
      <c r="M148" s="82"/>
      <c r="N148" s="228">
        <f t="shared" si="6"/>
        <v>0</v>
      </c>
      <c r="O148" s="148">
        <v>8.6353869999999997</v>
      </c>
      <c r="P148" s="229">
        <v>0</v>
      </c>
      <c r="Q148" s="195">
        <v>2.2897539999999998</v>
      </c>
      <c r="R148" s="195">
        <v>0.14811099999999999</v>
      </c>
      <c r="S148" s="195">
        <v>6.1975210000000001</v>
      </c>
      <c r="T148" s="197">
        <v>0</v>
      </c>
      <c r="U148" s="168">
        <f t="shared" si="7"/>
        <v>9.9999999925159955E-7</v>
      </c>
    </row>
    <row r="149" spans="1:21" s="191" customFormat="1" x14ac:dyDescent="0.3">
      <c r="A149" s="194">
        <v>10939</v>
      </c>
      <c r="B149" s="194" t="s">
        <v>2</v>
      </c>
      <c r="C149" s="194" t="s">
        <v>5</v>
      </c>
      <c r="D149" s="196">
        <v>137.29491999999999</v>
      </c>
      <c r="E149" s="122"/>
      <c r="F149" s="190"/>
      <c r="G149" s="128"/>
      <c r="H149" s="206"/>
      <c r="I149" s="202">
        <v>0</v>
      </c>
      <c r="J149" s="203">
        <v>0</v>
      </c>
      <c r="K149" s="132" t="s">
        <v>53</v>
      </c>
      <c r="L149" s="197">
        <v>137.29490000000001</v>
      </c>
      <c r="M149" s="82"/>
      <c r="N149" s="228">
        <f t="shared" si="6"/>
        <v>1.9999999977926564E-5</v>
      </c>
      <c r="O149" s="148">
        <v>137.29490000000001</v>
      </c>
      <c r="P149" s="229">
        <v>127.7454</v>
      </c>
      <c r="Q149" s="195">
        <v>0</v>
      </c>
      <c r="R149" s="195">
        <v>0</v>
      </c>
      <c r="S149" s="195">
        <v>0.388046</v>
      </c>
      <c r="T149" s="197">
        <v>0</v>
      </c>
      <c r="U149" s="168">
        <f t="shared" si="7"/>
        <v>136.90687399999999</v>
      </c>
    </row>
    <row r="150" spans="1:21" s="191" customFormat="1" x14ac:dyDescent="0.3">
      <c r="A150" s="194">
        <v>10952</v>
      </c>
      <c r="B150" s="194" t="s">
        <v>2</v>
      </c>
      <c r="C150" s="194" t="s">
        <v>4</v>
      </c>
      <c r="D150" s="196">
        <v>4.2570119999999996</v>
      </c>
      <c r="E150" s="122" t="s">
        <v>51</v>
      </c>
      <c r="F150" s="190">
        <v>4.2570119999999996</v>
      </c>
      <c r="G150" s="128"/>
      <c r="H150" s="206"/>
      <c r="I150" s="202">
        <v>2.8441999999999998</v>
      </c>
      <c r="J150" s="203">
        <v>0</v>
      </c>
      <c r="K150" s="132"/>
      <c r="L150" s="197"/>
      <c r="M150" s="82"/>
      <c r="N150" s="228">
        <f t="shared" si="6"/>
        <v>3.2411299999999996</v>
      </c>
      <c r="O150" s="148">
        <v>1.015882</v>
      </c>
      <c r="P150" s="229">
        <v>0</v>
      </c>
      <c r="Q150" s="195">
        <v>0</v>
      </c>
      <c r="R150" s="195">
        <v>0</v>
      </c>
      <c r="S150" s="195">
        <v>6.3175999999999996E-2</v>
      </c>
      <c r="T150" s="197">
        <v>0</v>
      </c>
      <c r="U150" s="168">
        <f t="shared" si="7"/>
        <v>4.1938359999999992</v>
      </c>
    </row>
    <row r="151" spans="1:21" s="191" customFormat="1" x14ac:dyDescent="0.3">
      <c r="A151" s="194">
        <v>10953</v>
      </c>
      <c r="B151" s="194" t="s">
        <v>2</v>
      </c>
      <c r="C151" s="194" t="s">
        <v>4</v>
      </c>
      <c r="D151" s="196">
        <v>23.818546999999999</v>
      </c>
      <c r="E151" s="122" t="s">
        <v>51</v>
      </c>
      <c r="F151" s="190">
        <v>23.818546999999999</v>
      </c>
      <c r="G151" s="128"/>
      <c r="H151" s="206"/>
      <c r="I151" s="202">
        <v>1.969352</v>
      </c>
      <c r="J151" s="203">
        <v>0</v>
      </c>
      <c r="K151" s="132"/>
      <c r="L151" s="197"/>
      <c r="M151" s="82"/>
      <c r="N151" s="228">
        <f t="shared" si="6"/>
        <v>23.818546999999999</v>
      </c>
      <c r="O151" s="148">
        <v>0</v>
      </c>
      <c r="P151" s="229">
        <v>0</v>
      </c>
      <c r="Q151" s="195">
        <v>0</v>
      </c>
      <c r="R151" s="195">
        <v>2.2738659999999999</v>
      </c>
      <c r="S151" s="195">
        <v>2.085931</v>
      </c>
      <c r="T151" s="197">
        <v>0</v>
      </c>
      <c r="U151" s="168">
        <f t="shared" si="7"/>
        <v>19.458749999999998</v>
      </c>
    </row>
    <row r="152" spans="1:21" s="191" customFormat="1" x14ac:dyDescent="0.3">
      <c r="A152" s="194">
        <v>10954</v>
      </c>
      <c r="B152" s="194" t="s">
        <v>2</v>
      </c>
      <c r="C152" s="194" t="s">
        <v>4</v>
      </c>
      <c r="D152" s="196">
        <v>5.7362950000000001</v>
      </c>
      <c r="E152" s="122" t="s">
        <v>51</v>
      </c>
      <c r="F152" s="190">
        <v>5.7362950000000001</v>
      </c>
      <c r="G152" s="128"/>
      <c r="H152" s="206"/>
      <c r="I152" s="202">
        <v>0</v>
      </c>
      <c r="J152" s="203">
        <v>0</v>
      </c>
      <c r="K152" s="132"/>
      <c r="L152" s="197"/>
      <c r="M152" s="82"/>
      <c r="N152" s="228">
        <f t="shared" si="6"/>
        <v>5.7362950000000001</v>
      </c>
      <c r="O152" s="148">
        <v>0</v>
      </c>
      <c r="P152" s="229">
        <v>0</v>
      </c>
      <c r="Q152" s="195">
        <v>0</v>
      </c>
      <c r="R152" s="195">
        <v>0</v>
      </c>
      <c r="S152" s="195">
        <v>0</v>
      </c>
      <c r="T152" s="197">
        <v>0</v>
      </c>
      <c r="U152" s="168">
        <f t="shared" si="7"/>
        <v>5.7362950000000001</v>
      </c>
    </row>
    <row r="153" spans="1:21" s="191" customFormat="1" x14ac:dyDescent="0.3">
      <c r="A153" s="194">
        <v>10956</v>
      </c>
      <c r="B153" s="194" t="s">
        <v>2</v>
      </c>
      <c r="C153" s="194" t="s">
        <v>4</v>
      </c>
      <c r="D153" s="196">
        <v>14.042926</v>
      </c>
      <c r="E153" s="122" t="s">
        <v>51</v>
      </c>
      <c r="F153" s="190">
        <v>14.042926</v>
      </c>
      <c r="G153" s="128"/>
      <c r="H153" s="206"/>
      <c r="I153" s="202">
        <v>0</v>
      </c>
      <c r="J153" s="203">
        <v>0</v>
      </c>
      <c r="K153" s="132"/>
      <c r="L153" s="197"/>
      <c r="M153" s="82"/>
      <c r="N153" s="228">
        <f t="shared" si="6"/>
        <v>-4.0000000005591119E-6</v>
      </c>
      <c r="O153" s="148">
        <v>14.04293</v>
      </c>
      <c r="P153" s="229">
        <v>0</v>
      </c>
      <c r="Q153" s="195">
        <v>0</v>
      </c>
      <c r="R153" s="195">
        <v>0</v>
      </c>
      <c r="S153" s="195">
        <v>0</v>
      </c>
      <c r="T153" s="197">
        <v>0</v>
      </c>
      <c r="U153" s="168">
        <f t="shared" si="7"/>
        <v>14.042926</v>
      </c>
    </row>
    <row r="154" spans="1:21" s="191" customFormat="1" x14ac:dyDescent="0.3">
      <c r="A154" s="194">
        <v>10958</v>
      </c>
      <c r="B154" s="194" t="s">
        <v>2</v>
      </c>
      <c r="C154" s="194" t="s">
        <v>4</v>
      </c>
      <c r="D154" s="196">
        <v>10.135832000000001</v>
      </c>
      <c r="E154" s="122" t="s">
        <v>51</v>
      </c>
      <c r="F154" s="190">
        <v>10.135832000000001</v>
      </c>
      <c r="G154" s="128"/>
      <c r="H154" s="206"/>
      <c r="I154" s="202">
        <v>0</v>
      </c>
      <c r="J154" s="203">
        <v>0</v>
      </c>
      <c r="K154" s="132"/>
      <c r="L154" s="197"/>
      <c r="M154" s="82"/>
      <c r="N154" s="228">
        <f t="shared" si="6"/>
        <v>2.0000000002795559E-6</v>
      </c>
      <c r="O154" s="148">
        <v>10.13583</v>
      </c>
      <c r="P154" s="229">
        <v>0</v>
      </c>
      <c r="Q154" s="195">
        <v>0</v>
      </c>
      <c r="R154" s="195">
        <v>0</v>
      </c>
      <c r="S154" s="195">
        <v>0</v>
      </c>
      <c r="T154" s="197">
        <v>0</v>
      </c>
      <c r="U154" s="168">
        <f t="shared" si="7"/>
        <v>10.135832000000001</v>
      </c>
    </row>
    <row r="155" spans="1:21" s="191" customFormat="1" ht="14.4" customHeight="1" x14ac:dyDescent="0.3">
      <c r="A155" s="194">
        <v>10959</v>
      </c>
      <c r="B155" s="194" t="s">
        <v>2</v>
      </c>
      <c r="C155" s="194" t="s">
        <v>4</v>
      </c>
      <c r="D155" s="196">
        <v>16.161677999999998</v>
      </c>
      <c r="E155" s="122" t="s">
        <v>119</v>
      </c>
      <c r="F155" s="190">
        <v>15.573416</v>
      </c>
      <c r="G155" s="128" t="s">
        <v>117</v>
      </c>
      <c r="H155" s="188">
        <v>0.58812699999999996</v>
      </c>
      <c r="I155" s="202">
        <v>3.4928690000000002</v>
      </c>
      <c r="J155" s="203">
        <v>0</v>
      </c>
      <c r="K155" s="132"/>
      <c r="L155" s="197"/>
      <c r="M155" s="82">
        <v>10.789770000000001</v>
      </c>
      <c r="N155" s="228">
        <f t="shared" si="6"/>
        <v>5.3719079999999977</v>
      </c>
      <c r="O155" s="148">
        <v>10.789770000000001</v>
      </c>
      <c r="P155" s="229">
        <v>0</v>
      </c>
      <c r="Q155" s="195">
        <v>0</v>
      </c>
      <c r="R155" s="195">
        <v>14.67193</v>
      </c>
      <c r="S155" s="195">
        <v>2.4764000000000001E-2</v>
      </c>
      <c r="T155" s="197">
        <v>0</v>
      </c>
      <c r="U155" s="168">
        <f t="shared" si="7"/>
        <v>1.4649839999999994</v>
      </c>
    </row>
    <row r="156" spans="1:21" s="191" customFormat="1" x14ac:dyDescent="0.3">
      <c r="A156" s="194">
        <v>10960</v>
      </c>
      <c r="B156" s="194" t="s">
        <v>2</v>
      </c>
      <c r="C156" s="194" t="s">
        <v>4</v>
      </c>
      <c r="D156" s="196">
        <v>18.166126999999999</v>
      </c>
      <c r="E156" s="122" t="s">
        <v>49</v>
      </c>
      <c r="F156" s="190">
        <v>18.166126999999999</v>
      </c>
      <c r="G156" s="128"/>
      <c r="H156" s="206"/>
      <c r="I156" s="202">
        <v>0</v>
      </c>
      <c r="J156" s="203">
        <v>0</v>
      </c>
      <c r="K156" s="132"/>
      <c r="L156" s="197"/>
      <c r="M156" s="82"/>
      <c r="N156" s="228">
        <f t="shared" si="6"/>
        <v>1.7520570000000006</v>
      </c>
      <c r="O156" s="148">
        <v>16.414069999999999</v>
      </c>
      <c r="P156" s="229">
        <v>0</v>
      </c>
      <c r="Q156" s="195">
        <v>0</v>
      </c>
      <c r="R156" s="195">
        <v>3.874984</v>
      </c>
      <c r="S156" s="195">
        <v>10.69069</v>
      </c>
      <c r="T156" s="197">
        <v>0</v>
      </c>
      <c r="U156" s="168">
        <f t="shared" si="7"/>
        <v>3.6004529999999999</v>
      </c>
    </row>
    <row r="157" spans="1:21" s="191" customFormat="1" x14ac:dyDescent="0.3">
      <c r="A157" s="194">
        <v>10963</v>
      </c>
      <c r="B157" s="194" t="s">
        <v>2</v>
      </c>
      <c r="C157" s="194" t="s">
        <v>4</v>
      </c>
      <c r="D157" s="196">
        <v>28.807348000000001</v>
      </c>
      <c r="E157" s="122" t="s">
        <v>120</v>
      </c>
      <c r="F157" s="190">
        <v>28.807348000000001</v>
      </c>
      <c r="G157" s="128"/>
      <c r="H157" s="206"/>
      <c r="I157" s="202">
        <v>17.591812000000001</v>
      </c>
      <c r="J157" s="203">
        <v>0</v>
      </c>
      <c r="K157" s="132"/>
      <c r="L157" s="197"/>
      <c r="M157" s="82"/>
      <c r="N157" s="228">
        <f t="shared" ref="N157:N173" si="8">D157-O157</f>
        <v>28.807348000000001</v>
      </c>
      <c r="O157" s="148">
        <v>0</v>
      </c>
      <c r="P157" s="229">
        <v>0</v>
      </c>
      <c r="Q157" s="195">
        <v>5.8342970000000003</v>
      </c>
      <c r="R157" s="195">
        <v>4.7903500000000001</v>
      </c>
      <c r="S157" s="195">
        <v>3.1004529999999999</v>
      </c>
      <c r="T157" s="197">
        <v>0</v>
      </c>
      <c r="U157" s="168">
        <f t="shared" si="7"/>
        <v>15.082248000000002</v>
      </c>
    </row>
    <row r="158" spans="1:21" s="191" customFormat="1" x14ac:dyDescent="0.3">
      <c r="A158" s="194">
        <v>10965</v>
      </c>
      <c r="B158" s="194" t="s">
        <v>2</v>
      </c>
      <c r="C158" s="194" t="s">
        <v>4</v>
      </c>
      <c r="D158" s="196">
        <v>7.1391</v>
      </c>
      <c r="E158" s="122"/>
      <c r="F158" s="190"/>
      <c r="G158" s="128"/>
      <c r="H158" s="206"/>
      <c r="I158" s="202">
        <v>0</v>
      </c>
      <c r="J158" s="203">
        <v>0</v>
      </c>
      <c r="K158" s="132"/>
      <c r="L158" s="197"/>
      <c r="M158" s="82">
        <v>7.1391</v>
      </c>
      <c r="N158" s="228">
        <f t="shared" si="8"/>
        <v>0</v>
      </c>
      <c r="O158" s="148">
        <v>7.1391</v>
      </c>
      <c r="P158" s="229">
        <v>0</v>
      </c>
      <c r="Q158" s="195">
        <v>0</v>
      </c>
      <c r="R158" s="195">
        <v>0</v>
      </c>
      <c r="S158" s="195">
        <v>0</v>
      </c>
      <c r="T158" s="197">
        <v>0</v>
      </c>
      <c r="U158" s="168">
        <f t="shared" si="7"/>
        <v>7.1391</v>
      </c>
    </row>
    <row r="159" spans="1:21" s="191" customFormat="1" x14ac:dyDescent="0.3">
      <c r="A159" s="194">
        <v>10966</v>
      </c>
      <c r="B159" s="194" t="s">
        <v>2</v>
      </c>
      <c r="C159" s="194" t="s">
        <v>4</v>
      </c>
      <c r="D159" s="196">
        <v>8.2014340000000008</v>
      </c>
      <c r="E159" s="122"/>
      <c r="F159" s="190"/>
      <c r="G159" s="128"/>
      <c r="H159" s="206"/>
      <c r="I159" s="202">
        <v>0</v>
      </c>
      <c r="J159" s="203">
        <v>0</v>
      </c>
      <c r="K159" s="132"/>
      <c r="L159" s="197"/>
      <c r="M159" s="82">
        <v>8.2014340000000008</v>
      </c>
      <c r="N159" s="228">
        <f t="shared" si="8"/>
        <v>0</v>
      </c>
      <c r="O159" s="148">
        <v>8.2014340000000008</v>
      </c>
      <c r="P159" s="229">
        <v>0</v>
      </c>
      <c r="Q159" s="195">
        <v>0</v>
      </c>
      <c r="R159" s="195">
        <v>0</v>
      </c>
      <c r="S159" s="195">
        <v>0</v>
      </c>
      <c r="T159" s="197">
        <v>0</v>
      </c>
      <c r="U159" s="168">
        <f t="shared" si="7"/>
        <v>8.2014340000000008</v>
      </c>
    </row>
    <row r="160" spans="1:21" s="191" customFormat="1" x14ac:dyDescent="0.3">
      <c r="A160" s="194">
        <v>10967</v>
      </c>
      <c r="B160" s="194" t="s">
        <v>2</v>
      </c>
      <c r="C160" s="194" t="s">
        <v>4</v>
      </c>
      <c r="D160" s="196">
        <v>71.511467999999994</v>
      </c>
      <c r="E160" s="122" t="s">
        <v>40</v>
      </c>
      <c r="F160" s="190">
        <v>71.511467999999994</v>
      </c>
      <c r="G160" s="128"/>
      <c r="H160" s="206"/>
      <c r="I160" s="202">
        <v>0</v>
      </c>
      <c r="J160" s="218">
        <v>0.81106699999999998</v>
      </c>
      <c r="K160" s="132"/>
      <c r="L160" s="197"/>
      <c r="M160" s="82"/>
      <c r="N160" s="228">
        <f t="shared" si="8"/>
        <v>-2.0000000091613401E-6</v>
      </c>
      <c r="O160" s="148">
        <v>71.511470000000003</v>
      </c>
      <c r="P160" s="229">
        <v>0</v>
      </c>
      <c r="Q160" s="195">
        <v>0</v>
      </c>
      <c r="R160" s="195">
        <v>0.133964</v>
      </c>
      <c r="S160" s="195">
        <v>0</v>
      </c>
      <c r="T160" s="197">
        <v>0</v>
      </c>
      <c r="U160" s="168">
        <f t="shared" si="7"/>
        <v>71.377503999999988</v>
      </c>
    </row>
    <row r="161" spans="1:22" s="191" customFormat="1" x14ac:dyDescent="0.3">
      <c r="A161" s="194">
        <v>10970</v>
      </c>
      <c r="B161" s="194" t="s">
        <v>2</v>
      </c>
      <c r="C161" s="194" t="s">
        <v>4</v>
      </c>
      <c r="D161" s="196">
        <v>11.972637000000001</v>
      </c>
      <c r="E161" s="122" t="s">
        <v>49</v>
      </c>
      <c r="F161" s="190">
        <v>11.972637000000001</v>
      </c>
      <c r="G161" s="128"/>
      <c r="H161" s="206"/>
      <c r="I161" s="202">
        <v>0</v>
      </c>
      <c r="J161" s="203">
        <v>0</v>
      </c>
      <c r="K161" s="132"/>
      <c r="L161" s="197"/>
      <c r="M161" s="82"/>
      <c r="N161" s="228">
        <f t="shared" si="8"/>
        <v>7.4585540000000004</v>
      </c>
      <c r="O161" s="148">
        <v>4.5140830000000003</v>
      </c>
      <c r="P161" s="229">
        <v>0</v>
      </c>
      <c r="Q161" s="195">
        <v>0</v>
      </c>
      <c r="R161" s="195">
        <v>0</v>
      </c>
      <c r="S161" s="195">
        <v>0</v>
      </c>
      <c r="T161" s="197">
        <v>0</v>
      </c>
      <c r="U161" s="168">
        <f t="shared" si="7"/>
        <v>11.972637000000001</v>
      </c>
    </row>
    <row r="162" spans="1:22" s="191" customFormat="1" x14ac:dyDescent="0.3">
      <c r="A162" s="194">
        <v>10971</v>
      </c>
      <c r="B162" s="194" t="s">
        <v>2</v>
      </c>
      <c r="C162" s="194" t="s">
        <v>4</v>
      </c>
      <c r="D162" s="196">
        <v>21.250194</v>
      </c>
      <c r="E162" s="122" t="s">
        <v>40</v>
      </c>
      <c r="F162" s="190">
        <v>16.900217000000001</v>
      </c>
      <c r="G162" s="128" t="s">
        <v>59</v>
      </c>
      <c r="H162" s="188">
        <v>4.3499780000000001</v>
      </c>
      <c r="I162" s="202">
        <v>0</v>
      </c>
      <c r="J162" s="203">
        <v>0</v>
      </c>
      <c r="K162" s="132"/>
      <c r="L162" s="197"/>
      <c r="M162" s="82"/>
      <c r="N162" s="228">
        <f t="shared" si="8"/>
        <v>0.36414399999999958</v>
      </c>
      <c r="O162" s="148">
        <v>20.886050000000001</v>
      </c>
      <c r="P162" s="229">
        <v>13.50163</v>
      </c>
      <c r="Q162" s="195">
        <v>15.124219999999999</v>
      </c>
      <c r="R162" s="195">
        <v>2.4687640000000002</v>
      </c>
      <c r="S162" s="195">
        <v>1.725981</v>
      </c>
      <c r="T162" s="197">
        <v>0</v>
      </c>
      <c r="U162" s="168">
        <f t="shared" si="7"/>
        <v>1.9312289999999983</v>
      </c>
    </row>
    <row r="163" spans="1:22" s="189" customFormat="1" x14ac:dyDescent="0.3">
      <c r="A163" s="194">
        <v>10980</v>
      </c>
      <c r="B163" s="194" t="s">
        <v>2</v>
      </c>
      <c r="C163" s="194" t="s">
        <v>4</v>
      </c>
      <c r="D163" s="196">
        <v>43.831643</v>
      </c>
      <c r="E163" s="122" t="s">
        <v>59</v>
      </c>
      <c r="F163" s="190">
        <v>43.831643</v>
      </c>
      <c r="G163" s="128"/>
      <c r="H163" s="188"/>
      <c r="I163" s="202">
        <v>0.89122499999999993</v>
      </c>
      <c r="J163" s="203">
        <v>0</v>
      </c>
      <c r="K163" s="132"/>
      <c r="L163" s="197"/>
      <c r="M163" s="82"/>
      <c r="N163" s="228">
        <f t="shared" si="8"/>
        <v>34.143343000000002</v>
      </c>
      <c r="O163" s="148">
        <v>9.6882999999999999</v>
      </c>
      <c r="P163" s="229">
        <v>0</v>
      </c>
      <c r="Q163" s="195">
        <v>3.0444279999999999</v>
      </c>
      <c r="R163" s="195">
        <v>7.7407839999999997</v>
      </c>
      <c r="S163" s="195">
        <v>26.355450000000001</v>
      </c>
      <c r="T163" s="173">
        <v>0.60898600000000003</v>
      </c>
      <c r="U163" s="168">
        <f t="shared" si="7"/>
        <v>6.0819949999999992</v>
      </c>
    </row>
    <row r="164" spans="1:22" s="189" customFormat="1" x14ac:dyDescent="0.3">
      <c r="A164" s="194">
        <v>10983</v>
      </c>
      <c r="B164" s="194" t="s">
        <v>2</v>
      </c>
      <c r="C164" s="194" t="s">
        <v>4</v>
      </c>
      <c r="D164" s="196">
        <v>25.428478999999999</v>
      </c>
      <c r="E164" s="122"/>
      <c r="F164" s="190"/>
      <c r="G164" s="128"/>
      <c r="H164" s="188"/>
      <c r="I164" s="202">
        <v>0</v>
      </c>
      <c r="J164" s="203">
        <v>0</v>
      </c>
      <c r="K164" s="132" t="s">
        <v>53</v>
      </c>
      <c r="L164" s="197">
        <v>25.42848</v>
      </c>
      <c r="M164" s="82"/>
      <c r="N164" s="228">
        <f t="shared" si="8"/>
        <v>-1.0000000010279564E-6</v>
      </c>
      <c r="O164" s="148">
        <v>25.42848</v>
      </c>
      <c r="P164" s="229">
        <v>25.42848</v>
      </c>
      <c r="Q164" s="195">
        <v>0</v>
      </c>
      <c r="R164" s="195">
        <v>0</v>
      </c>
      <c r="S164" s="195">
        <v>0.65021899999999999</v>
      </c>
      <c r="T164" s="197">
        <v>0</v>
      </c>
      <c r="U164" s="168">
        <f t="shared" si="7"/>
        <v>24.77826</v>
      </c>
    </row>
    <row r="165" spans="1:22" s="189" customFormat="1" x14ac:dyDescent="0.3">
      <c r="A165" s="194">
        <v>10990</v>
      </c>
      <c r="B165" s="194" t="s">
        <v>2</v>
      </c>
      <c r="C165" s="194" t="s">
        <v>4</v>
      </c>
      <c r="D165" s="196">
        <v>12.06392</v>
      </c>
      <c r="E165" s="122" t="s">
        <v>60</v>
      </c>
      <c r="F165" s="190">
        <v>12.06392</v>
      </c>
      <c r="G165" s="128"/>
      <c r="H165" s="188"/>
      <c r="I165" s="202">
        <v>0</v>
      </c>
      <c r="J165" s="203">
        <v>0</v>
      </c>
      <c r="K165" s="132"/>
      <c r="L165" s="197"/>
      <c r="M165" s="82"/>
      <c r="N165" s="228">
        <f t="shared" si="8"/>
        <v>8.9699999999997004E-3</v>
      </c>
      <c r="O165" s="148">
        <v>12.05495</v>
      </c>
      <c r="P165" s="229">
        <v>0</v>
      </c>
      <c r="Q165" s="195">
        <v>0</v>
      </c>
      <c r="R165" s="195">
        <v>0</v>
      </c>
      <c r="S165" s="195">
        <v>0</v>
      </c>
      <c r="T165" s="197">
        <v>0</v>
      </c>
      <c r="U165" s="168">
        <f t="shared" si="7"/>
        <v>12.06392</v>
      </c>
    </row>
    <row r="166" spans="1:22" s="189" customFormat="1" x14ac:dyDescent="0.3">
      <c r="A166" s="194">
        <v>11001</v>
      </c>
      <c r="B166" s="194" t="s">
        <v>2</v>
      </c>
      <c r="C166" s="194" t="s">
        <v>4</v>
      </c>
      <c r="D166" s="196">
        <v>74.249574999999993</v>
      </c>
      <c r="E166" s="122" t="s">
        <v>50</v>
      </c>
      <c r="F166" s="190">
        <v>66.500591999999997</v>
      </c>
      <c r="G166" s="128"/>
      <c r="H166" s="188"/>
      <c r="I166" s="202">
        <v>0</v>
      </c>
      <c r="J166" s="203">
        <v>0</v>
      </c>
      <c r="K166" s="132" t="s">
        <v>54</v>
      </c>
      <c r="L166" s="197">
        <v>7.7489850000000002</v>
      </c>
      <c r="M166" s="82"/>
      <c r="N166" s="228">
        <f t="shared" si="8"/>
        <v>-5.0000000015870683E-6</v>
      </c>
      <c r="O166" s="148">
        <v>74.249579999999995</v>
      </c>
      <c r="P166" s="229">
        <v>74.249570000000006</v>
      </c>
      <c r="Q166" s="195">
        <v>1.85808</v>
      </c>
      <c r="R166" s="195">
        <v>0</v>
      </c>
      <c r="S166" s="195">
        <v>13.75084</v>
      </c>
      <c r="T166" s="197">
        <v>0</v>
      </c>
      <c r="U166" s="168">
        <f t="shared" si="7"/>
        <v>58.640654999999995</v>
      </c>
    </row>
    <row r="167" spans="1:22" s="189" customFormat="1" x14ac:dyDescent="0.3">
      <c r="A167" s="194">
        <v>11111</v>
      </c>
      <c r="B167" s="194" t="s">
        <v>2</v>
      </c>
      <c r="C167" s="194" t="s">
        <v>4</v>
      </c>
      <c r="D167" s="196">
        <v>47.213915</v>
      </c>
      <c r="E167" s="122" t="s">
        <v>50</v>
      </c>
      <c r="F167" s="190">
        <v>47.213915</v>
      </c>
      <c r="G167" s="128"/>
      <c r="H167" s="188"/>
      <c r="I167" s="202">
        <v>0</v>
      </c>
      <c r="J167" s="203">
        <v>0</v>
      </c>
      <c r="K167" s="132"/>
      <c r="L167" s="197"/>
      <c r="M167" s="82"/>
      <c r="N167" s="228">
        <f t="shared" si="8"/>
        <v>-5.0000000015870683E-6</v>
      </c>
      <c r="O167" s="148">
        <v>47.213920000000002</v>
      </c>
      <c r="P167" s="229">
        <v>0</v>
      </c>
      <c r="Q167" s="195">
        <v>0</v>
      </c>
      <c r="R167" s="195">
        <v>0</v>
      </c>
      <c r="S167" s="195">
        <v>0</v>
      </c>
      <c r="T167" s="197">
        <v>0</v>
      </c>
      <c r="U167" s="168">
        <f t="shared" si="7"/>
        <v>47.213915</v>
      </c>
    </row>
    <row r="168" spans="1:22" s="189" customFormat="1" x14ac:dyDescent="0.3">
      <c r="A168" s="194">
        <v>11147</v>
      </c>
      <c r="B168" s="194" t="s">
        <v>2</v>
      </c>
      <c r="C168" s="194" t="s">
        <v>57</v>
      </c>
      <c r="D168" s="196">
        <v>88.066248999999999</v>
      </c>
      <c r="E168" s="122" t="s">
        <v>40</v>
      </c>
      <c r="F168" s="190">
        <v>85.591292999999993</v>
      </c>
      <c r="G168" s="128" t="s">
        <v>60</v>
      </c>
      <c r="H168" s="188">
        <v>2.4749560000000002</v>
      </c>
      <c r="I168" s="202">
        <v>0</v>
      </c>
      <c r="J168" s="203">
        <v>0</v>
      </c>
      <c r="K168" s="132"/>
      <c r="L168" s="197"/>
      <c r="M168" s="82"/>
      <c r="N168" s="228">
        <f t="shared" si="8"/>
        <v>-9.9999999747524271E-7</v>
      </c>
      <c r="O168" s="148">
        <v>88.066249999999997</v>
      </c>
      <c r="P168" s="229">
        <v>0</v>
      </c>
      <c r="Q168" s="195">
        <v>4.9324880000000002</v>
      </c>
      <c r="R168" s="195">
        <v>10.14939</v>
      </c>
      <c r="S168" s="195">
        <v>34.493169999999999</v>
      </c>
      <c r="T168" s="197">
        <v>0</v>
      </c>
      <c r="U168" s="168">
        <f t="shared" si="7"/>
        <v>38.491201000000004</v>
      </c>
    </row>
    <row r="169" spans="1:22" s="189" customFormat="1" x14ac:dyDescent="0.3">
      <c r="A169" s="194">
        <v>11151</v>
      </c>
      <c r="B169" s="194" t="s">
        <v>2</v>
      </c>
      <c r="C169" s="194" t="s">
        <v>57</v>
      </c>
      <c r="D169" s="196">
        <v>108.73860500000001</v>
      </c>
      <c r="E169" s="122" t="s">
        <v>40</v>
      </c>
      <c r="F169" s="190">
        <v>108.73860500000001</v>
      </c>
      <c r="G169" s="128"/>
      <c r="H169" s="188"/>
      <c r="I169" s="202">
        <v>0.18490699999999999</v>
      </c>
      <c r="J169" s="203">
        <v>0</v>
      </c>
      <c r="K169" s="132"/>
      <c r="L169" s="197"/>
      <c r="M169" s="82"/>
      <c r="N169" s="228">
        <f t="shared" si="8"/>
        <v>5.0000000015870683E-6</v>
      </c>
      <c r="O169" s="148">
        <v>108.73860000000001</v>
      </c>
      <c r="P169" s="229">
        <v>8.8516619999999993</v>
      </c>
      <c r="Q169" s="195">
        <v>0</v>
      </c>
      <c r="R169" s="195">
        <v>4.8870209999999998</v>
      </c>
      <c r="S169" s="195">
        <v>4.8452520000000003</v>
      </c>
      <c r="T169" s="197">
        <v>0</v>
      </c>
      <c r="U169" s="168">
        <f t="shared" si="7"/>
        <v>99.006332000000015</v>
      </c>
    </row>
    <row r="170" spans="1:22" s="189" customFormat="1" x14ac:dyDescent="0.3">
      <c r="A170" s="194">
        <v>21894</v>
      </c>
      <c r="B170" s="194" t="s">
        <v>2</v>
      </c>
      <c r="C170" s="194" t="s">
        <v>3</v>
      </c>
      <c r="D170" s="196">
        <v>41.290123000000001</v>
      </c>
      <c r="E170" s="122"/>
      <c r="F170" s="190"/>
      <c r="G170" s="128"/>
      <c r="H170" s="188"/>
      <c r="I170" s="202">
        <v>0</v>
      </c>
      <c r="J170" s="203">
        <v>0</v>
      </c>
      <c r="K170" s="132" t="s">
        <v>53</v>
      </c>
      <c r="L170" s="197">
        <v>41.290120000000002</v>
      </c>
      <c r="M170" s="82"/>
      <c r="N170" s="228">
        <f t="shared" si="8"/>
        <v>2.9999999995311555E-6</v>
      </c>
      <c r="O170" s="148">
        <v>41.290120000000002</v>
      </c>
      <c r="P170" s="229">
        <v>9.1850039999999993</v>
      </c>
      <c r="Q170" s="195">
        <v>0</v>
      </c>
      <c r="R170" s="195">
        <v>0</v>
      </c>
      <c r="S170" s="195">
        <v>0</v>
      </c>
      <c r="T170" s="197">
        <v>0</v>
      </c>
      <c r="U170" s="168">
        <f t="shared" si="7"/>
        <v>41.290123000000001</v>
      </c>
    </row>
    <row r="171" spans="1:22" s="189" customFormat="1" x14ac:dyDescent="0.3">
      <c r="A171" s="194">
        <v>21896</v>
      </c>
      <c r="B171" s="194" t="s">
        <v>2</v>
      </c>
      <c r="C171" s="194" t="s">
        <v>3</v>
      </c>
      <c r="D171" s="196">
        <v>38.414560000000002</v>
      </c>
      <c r="E171" s="122"/>
      <c r="F171" s="190"/>
      <c r="G171" s="128"/>
      <c r="H171" s="188"/>
      <c r="I171" s="202">
        <v>0</v>
      </c>
      <c r="J171" s="203">
        <v>0</v>
      </c>
      <c r="K171" s="132" t="s">
        <v>54</v>
      </c>
      <c r="L171" s="197">
        <v>38.414560000000002</v>
      </c>
      <c r="M171" s="82"/>
      <c r="N171" s="228">
        <f t="shared" si="8"/>
        <v>0</v>
      </c>
      <c r="O171" s="148">
        <v>38.414560000000002</v>
      </c>
      <c r="P171" s="229">
        <v>38.414560000000002</v>
      </c>
      <c r="Q171" s="195">
        <v>0</v>
      </c>
      <c r="R171" s="195">
        <v>0</v>
      </c>
      <c r="S171" s="195">
        <v>0</v>
      </c>
      <c r="T171" s="197">
        <v>0</v>
      </c>
      <c r="U171" s="168">
        <f t="shared" si="7"/>
        <v>38.414560000000002</v>
      </c>
    </row>
    <row r="172" spans="1:22" s="189" customFormat="1" x14ac:dyDescent="0.3">
      <c r="A172" s="194">
        <v>22224</v>
      </c>
      <c r="B172" s="194" t="s">
        <v>2</v>
      </c>
      <c r="C172" s="194" t="s">
        <v>4</v>
      </c>
      <c r="D172" s="196">
        <v>94.895117999999997</v>
      </c>
      <c r="E172" s="122" t="s">
        <v>60</v>
      </c>
      <c r="F172" s="190">
        <v>94.895117999999997</v>
      </c>
      <c r="G172" s="128"/>
      <c r="H172" s="188"/>
      <c r="I172" s="202">
        <v>0</v>
      </c>
      <c r="J172" s="203">
        <v>0</v>
      </c>
      <c r="K172" s="132"/>
      <c r="L172" s="197"/>
      <c r="M172" s="82"/>
      <c r="N172" s="228">
        <f t="shared" si="8"/>
        <v>0.35517799999999511</v>
      </c>
      <c r="O172" s="148">
        <v>94.539940000000001</v>
      </c>
      <c r="P172" s="229">
        <v>0</v>
      </c>
      <c r="Q172" s="195">
        <v>0</v>
      </c>
      <c r="R172" s="195">
        <v>0</v>
      </c>
      <c r="S172" s="195">
        <v>0</v>
      </c>
      <c r="T172" s="197">
        <v>0</v>
      </c>
      <c r="U172" s="168">
        <f t="shared" si="7"/>
        <v>94.895117999999997</v>
      </c>
    </row>
    <row r="173" spans="1:22" s="189" customFormat="1" x14ac:dyDescent="0.3">
      <c r="A173" s="194">
        <v>22232</v>
      </c>
      <c r="B173" s="194" t="s">
        <v>2</v>
      </c>
      <c r="C173" s="194" t="s">
        <v>4</v>
      </c>
      <c r="D173" s="196">
        <v>21.771435</v>
      </c>
      <c r="E173" s="122" t="s">
        <v>50</v>
      </c>
      <c r="F173" s="190">
        <v>21.771435</v>
      </c>
      <c r="G173" s="128"/>
      <c r="H173" s="188"/>
      <c r="I173" s="202">
        <v>0</v>
      </c>
      <c r="J173" s="203">
        <v>0</v>
      </c>
      <c r="K173" s="132"/>
      <c r="L173" s="197"/>
      <c r="M173" s="82"/>
      <c r="N173" s="228">
        <f t="shared" si="8"/>
        <v>-4.9999999980343546E-6</v>
      </c>
      <c r="O173" s="148">
        <v>21.771439999999998</v>
      </c>
      <c r="P173" s="229">
        <v>0</v>
      </c>
      <c r="Q173" s="195">
        <v>0</v>
      </c>
      <c r="R173" s="195">
        <v>0</v>
      </c>
      <c r="S173" s="195">
        <v>0</v>
      </c>
      <c r="T173" s="197">
        <v>0</v>
      </c>
      <c r="U173" s="168">
        <f t="shared" si="7"/>
        <v>21.771435</v>
      </c>
    </row>
    <row r="174" spans="1:22" s="50" customFormat="1" x14ac:dyDescent="0.3">
      <c r="A174" s="204" t="s">
        <v>65</v>
      </c>
      <c r="B174" s="204"/>
      <c r="C174" s="204"/>
      <c r="D174" s="199">
        <f>SUM(D47:D173)</f>
        <v>3544.3948510000014</v>
      </c>
      <c r="E174" s="29"/>
      <c r="F174" s="29">
        <f>SUM(F47:F173)</f>
        <v>2345.5251250000006</v>
      </c>
      <c r="G174" s="29"/>
      <c r="H174" s="29">
        <f>SUM(H47:H173)</f>
        <v>16.973545999999999</v>
      </c>
      <c r="I174" s="29">
        <f>SUM(I47:I173)</f>
        <v>100.649236</v>
      </c>
      <c r="J174" s="29">
        <f>SUM(J47:J173)</f>
        <v>0.81106699999999998</v>
      </c>
      <c r="K174" s="29"/>
      <c r="L174" s="29">
        <f t="shared" ref="L174:U174" si="9">SUM(L47:L173)</f>
        <v>1150.3729899999996</v>
      </c>
      <c r="M174" s="29">
        <f t="shared" si="9"/>
        <v>42.312806000000002</v>
      </c>
      <c r="N174" s="29">
        <f t="shared" si="9"/>
        <v>414.61030399999993</v>
      </c>
      <c r="O174" s="29">
        <f>SUM(O47:O173)</f>
        <v>3129.7845470000007</v>
      </c>
      <c r="P174" s="29">
        <f t="shared" si="9"/>
        <v>969.76929500000006</v>
      </c>
      <c r="Q174" s="29">
        <f t="shared" si="9"/>
        <v>97.664444000000003</v>
      </c>
      <c r="R174" s="29">
        <f t="shared" si="9"/>
        <v>140.81405699999999</v>
      </c>
      <c r="S174" s="29">
        <f t="shared" si="9"/>
        <v>415.27246000000008</v>
      </c>
      <c r="T174" s="29">
        <f t="shared" si="9"/>
        <v>2.3049340000000003</v>
      </c>
      <c r="U174" s="29">
        <f t="shared" si="9"/>
        <v>2888.3389560000001</v>
      </c>
    </row>
    <row r="175" spans="1:22" s="50" customFormat="1" ht="28.8" x14ac:dyDescent="0.3">
      <c r="A175" s="200"/>
      <c r="B175" s="200"/>
      <c r="C175" s="200"/>
      <c r="D175" s="198"/>
      <c r="E175" s="183"/>
      <c r="F175" s="21"/>
      <c r="G175" s="183"/>
      <c r="H175" s="184"/>
      <c r="I175" s="21"/>
      <c r="J175" s="21"/>
      <c r="K175" s="183"/>
      <c r="L175" s="21"/>
      <c r="M175" s="185"/>
      <c r="N175" s="21"/>
      <c r="O175" s="186"/>
      <c r="P175" s="21"/>
      <c r="Q175" s="236" t="s">
        <v>101</v>
      </c>
      <c r="R175" s="237"/>
      <c r="S175" s="237"/>
      <c r="T175" s="170" t="s">
        <v>105</v>
      </c>
      <c r="U175" s="117"/>
      <c r="V175" s="192" t="s">
        <v>111</v>
      </c>
    </row>
    <row r="176" spans="1:22" s="50" customFormat="1" ht="28.8" x14ac:dyDescent="0.3">
      <c r="A176" s="200"/>
      <c r="B176" s="200"/>
      <c r="C176" s="200"/>
      <c r="D176" s="198"/>
      <c r="E176" s="183"/>
      <c r="F176" s="21"/>
      <c r="G176" s="183"/>
      <c r="H176" s="184"/>
      <c r="I176" s="21"/>
      <c r="J176" s="21"/>
      <c r="K176" s="183"/>
      <c r="L176" s="21"/>
      <c r="M176" s="185"/>
      <c r="N176" s="21"/>
      <c r="O176" s="186"/>
      <c r="P176" s="21"/>
      <c r="Q176" s="8" t="s">
        <v>102</v>
      </c>
      <c r="R176" s="8" t="s">
        <v>103</v>
      </c>
      <c r="S176" s="8" t="s">
        <v>104</v>
      </c>
      <c r="T176" s="171" t="s">
        <v>106</v>
      </c>
      <c r="U176" s="40" t="s">
        <v>107</v>
      </c>
    </row>
    <row r="177" spans="1:22" x14ac:dyDescent="0.3">
      <c r="A177" s="194">
        <v>11592</v>
      </c>
      <c r="B177" s="194" t="s">
        <v>39</v>
      </c>
      <c r="C177" s="194" t="s">
        <v>6</v>
      </c>
      <c r="D177" s="196">
        <v>6.5607620000000004</v>
      </c>
      <c r="E177" s="122"/>
      <c r="F177" s="190"/>
      <c r="G177" s="122"/>
      <c r="H177" s="53"/>
      <c r="I177" s="46">
        <v>0</v>
      </c>
      <c r="J177" s="203">
        <v>0</v>
      </c>
      <c r="K177" s="222" t="s">
        <v>53</v>
      </c>
      <c r="L177" s="136">
        <v>6.5607620000000004</v>
      </c>
      <c r="M177" s="82"/>
      <c r="N177" s="228">
        <f t="shared" ref="N177:N182" si="10">D177-O177</f>
        <v>0</v>
      </c>
      <c r="O177" s="148">
        <v>6.5607620000000004</v>
      </c>
      <c r="P177" s="229">
        <v>6.5607620000000004</v>
      </c>
      <c r="Q177" s="195">
        <v>0</v>
      </c>
      <c r="R177" s="195">
        <v>3.4104640000000002</v>
      </c>
      <c r="S177" s="195">
        <v>1.2322169999999999</v>
      </c>
      <c r="T177" s="173">
        <v>0.368419</v>
      </c>
      <c r="U177" s="168">
        <f t="shared" ref="U177:U182" si="11">D177-(Q177+R177+S177+T177)</f>
        <v>1.5496620000000005</v>
      </c>
    </row>
    <row r="178" spans="1:22" x14ac:dyDescent="0.3">
      <c r="A178" s="194">
        <v>11640</v>
      </c>
      <c r="B178" s="194" t="s">
        <v>39</v>
      </c>
      <c r="C178" s="194" t="s">
        <v>6</v>
      </c>
      <c r="D178" s="196">
        <v>64.065425000000005</v>
      </c>
      <c r="E178" s="122"/>
      <c r="F178" s="190"/>
      <c r="G178" s="128"/>
      <c r="H178" s="55"/>
      <c r="I178" s="46">
        <v>0</v>
      </c>
      <c r="J178" s="203">
        <v>0</v>
      </c>
      <c r="K178" s="132" t="s">
        <v>53</v>
      </c>
      <c r="L178" s="197">
        <v>64.065430000000006</v>
      </c>
      <c r="M178" s="67"/>
      <c r="N178" s="228">
        <f t="shared" si="10"/>
        <v>-5.0000000015870683E-6</v>
      </c>
      <c r="O178" s="148">
        <v>64.065430000000006</v>
      </c>
      <c r="P178" s="229">
        <v>22.642330000000001</v>
      </c>
      <c r="Q178" s="5">
        <v>0</v>
      </c>
      <c r="R178" s="5">
        <v>0</v>
      </c>
      <c r="S178" s="5">
        <v>0</v>
      </c>
      <c r="T178" s="197">
        <v>0</v>
      </c>
      <c r="U178" s="168">
        <f t="shared" si="11"/>
        <v>64.065425000000005</v>
      </c>
    </row>
    <row r="179" spans="1:22" x14ac:dyDescent="0.3">
      <c r="A179" s="194">
        <v>11642</v>
      </c>
      <c r="B179" s="194" t="s">
        <v>39</v>
      </c>
      <c r="C179" s="194" t="s">
        <v>6</v>
      </c>
      <c r="D179" s="196">
        <v>17.358347999999999</v>
      </c>
      <c r="E179" s="123"/>
      <c r="F179" s="187"/>
      <c r="G179" s="128"/>
      <c r="H179" s="55"/>
      <c r="I179" s="46">
        <v>0</v>
      </c>
      <c r="J179" s="203">
        <v>0</v>
      </c>
      <c r="K179" s="132" t="s">
        <v>53</v>
      </c>
      <c r="L179" s="197">
        <v>17.358350000000002</v>
      </c>
      <c r="M179" s="82"/>
      <c r="N179" s="228">
        <f t="shared" si="10"/>
        <v>-2.0000000020559128E-6</v>
      </c>
      <c r="O179" s="148">
        <v>17.358350000000002</v>
      </c>
      <c r="P179" s="229">
        <v>9.8336450000000006</v>
      </c>
      <c r="Q179" s="5">
        <v>0</v>
      </c>
      <c r="R179" s="5">
        <v>0</v>
      </c>
      <c r="S179" s="195">
        <v>2.825637</v>
      </c>
      <c r="T179" s="197">
        <v>0</v>
      </c>
      <c r="U179" s="168">
        <f t="shared" si="11"/>
        <v>14.532710999999999</v>
      </c>
    </row>
    <row r="180" spans="1:22" x14ac:dyDescent="0.3">
      <c r="A180" s="194">
        <v>11643</v>
      </c>
      <c r="B180" s="194" t="s">
        <v>39</v>
      </c>
      <c r="C180" s="194" t="s">
        <v>6</v>
      </c>
      <c r="D180" s="196">
        <v>11.427553</v>
      </c>
      <c r="E180" s="122"/>
      <c r="F180" s="190"/>
      <c r="G180" s="122"/>
      <c r="H180" s="53"/>
      <c r="I180" s="46">
        <v>0</v>
      </c>
      <c r="J180" s="203">
        <v>0</v>
      </c>
      <c r="K180" s="132" t="s">
        <v>53</v>
      </c>
      <c r="L180" s="197">
        <v>11.42755</v>
      </c>
      <c r="M180" s="82"/>
      <c r="N180" s="228">
        <f t="shared" si="10"/>
        <v>2.9999999995311555E-6</v>
      </c>
      <c r="O180" s="148">
        <v>11.42755</v>
      </c>
      <c r="P180" s="229">
        <v>9.7008799999999997</v>
      </c>
      <c r="Q180" s="5">
        <v>0</v>
      </c>
      <c r="R180" s="5">
        <v>0</v>
      </c>
      <c r="S180" s="195">
        <v>2.5796869999999998</v>
      </c>
      <c r="T180" s="197">
        <v>0</v>
      </c>
      <c r="U180" s="168">
        <f t="shared" si="11"/>
        <v>8.8478659999999998</v>
      </c>
    </row>
    <row r="181" spans="1:22" x14ac:dyDescent="0.3">
      <c r="A181" s="194">
        <v>12011</v>
      </c>
      <c r="B181" s="194" t="s">
        <v>39</v>
      </c>
      <c r="C181" s="194" t="s">
        <v>4</v>
      </c>
      <c r="D181" s="196">
        <v>117.06032500000001</v>
      </c>
      <c r="E181" s="122"/>
      <c r="F181" s="190"/>
      <c r="G181" s="128"/>
      <c r="H181" s="55"/>
      <c r="I181" s="46">
        <v>0</v>
      </c>
      <c r="J181" s="203">
        <v>0</v>
      </c>
      <c r="K181" s="132" t="s">
        <v>53</v>
      </c>
      <c r="L181" s="197">
        <v>117.0603</v>
      </c>
      <c r="M181" s="67"/>
      <c r="N181" s="228">
        <f t="shared" si="10"/>
        <v>2.5000000007935341E-5</v>
      </c>
      <c r="O181" s="148">
        <v>117.0603</v>
      </c>
      <c r="P181" s="229">
        <v>0</v>
      </c>
      <c r="Q181" s="195">
        <v>6.8362119999999997</v>
      </c>
      <c r="R181" s="5">
        <v>0</v>
      </c>
      <c r="S181" s="195">
        <v>5.5211000000000003E-2</v>
      </c>
      <c r="T181" s="197">
        <v>0</v>
      </c>
      <c r="U181" s="168">
        <f t="shared" si="11"/>
        <v>110.168902</v>
      </c>
    </row>
    <row r="182" spans="1:22" x14ac:dyDescent="0.3">
      <c r="A182" s="194">
        <v>12012</v>
      </c>
      <c r="B182" s="194" t="s">
        <v>39</v>
      </c>
      <c r="C182" s="194" t="s">
        <v>4</v>
      </c>
      <c r="D182" s="196">
        <v>10.840914</v>
      </c>
      <c r="E182" s="123"/>
      <c r="F182" s="187"/>
      <c r="G182" s="122"/>
      <c r="H182" s="53"/>
      <c r="I182" s="46">
        <v>0</v>
      </c>
      <c r="J182" s="203">
        <v>0</v>
      </c>
      <c r="K182" s="132" t="s">
        <v>53</v>
      </c>
      <c r="L182" s="197">
        <v>10.840909999999999</v>
      </c>
      <c r="M182" s="82"/>
      <c r="N182" s="228">
        <f t="shared" si="10"/>
        <v>4.0000000005591119E-6</v>
      </c>
      <c r="O182" s="148">
        <v>10.840909999999999</v>
      </c>
      <c r="P182" s="229">
        <v>0</v>
      </c>
      <c r="Q182" s="5">
        <v>0</v>
      </c>
      <c r="R182" s="5">
        <v>0</v>
      </c>
      <c r="S182" s="5">
        <v>0</v>
      </c>
      <c r="T182" s="197">
        <v>0</v>
      </c>
      <c r="U182" s="168">
        <f t="shared" si="11"/>
        <v>10.840914</v>
      </c>
    </row>
    <row r="183" spans="1:22" s="50" customFormat="1" x14ac:dyDescent="0.3">
      <c r="A183" s="49" t="s">
        <v>64</v>
      </c>
      <c r="B183" s="49"/>
      <c r="C183" s="49"/>
      <c r="D183" s="29">
        <f>SUM(D177:D182)</f>
        <v>227.31332700000002</v>
      </c>
      <c r="E183" s="29"/>
      <c r="F183" s="29">
        <f>SUM(F177:F182)</f>
        <v>0</v>
      </c>
      <c r="G183" s="29"/>
      <c r="H183" s="29">
        <f>SUM(H177:H182)</f>
        <v>0</v>
      </c>
      <c r="I183" s="29">
        <f>SUM(I177:I182)</f>
        <v>0</v>
      </c>
      <c r="J183" s="29">
        <f>SUM(J177:J182)</f>
        <v>0</v>
      </c>
      <c r="K183" s="29"/>
      <c r="L183" s="29">
        <f t="shared" ref="L183:U183" si="12">SUM(L177:L182)</f>
        <v>227.31330200000002</v>
      </c>
      <c r="M183" s="29">
        <f t="shared" si="12"/>
        <v>0</v>
      </c>
      <c r="N183" s="29">
        <f t="shared" si="12"/>
        <v>2.5000000004382628E-5</v>
      </c>
      <c r="O183" s="29">
        <f t="shared" si="12"/>
        <v>227.31330200000002</v>
      </c>
      <c r="P183" s="29">
        <f t="shared" si="12"/>
        <v>48.737617</v>
      </c>
      <c r="Q183" s="29">
        <f t="shared" si="12"/>
        <v>6.8362119999999997</v>
      </c>
      <c r="R183" s="29">
        <f t="shared" si="12"/>
        <v>3.4104640000000002</v>
      </c>
      <c r="S183" s="29">
        <f t="shared" si="12"/>
        <v>6.6927519999999996</v>
      </c>
      <c r="T183" s="29">
        <f t="shared" si="12"/>
        <v>0.368419</v>
      </c>
      <c r="U183" s="29">
        <f t="shared" si="12"/>
        <v>210.00547999999998</v>
      </c>
    </row>
    <row r="184" spans="1:22" s="50" customFormat="1" ht="28.8" x14ac:dyDescent="0.3">
      <c r="A184" s="94"/>
      <c r="B184" s="94"/>
      <c r="C184" s="94"/>
      <c r="D184" s="21"/>
      <c r="E184" s="183"/>
      <c r="F184" s="21"/>
      <c r="G184" s="183"/>
      <c r="H184" s="184"/>
      <c r="I184" s="21"/>
      <c r="J184" s="21"/>
      <c r="K184" s="183"/>
      <c r="L184" s="21"/>
      <c r="M184" s="185"/>
      <c r="N184" s="21"/>
      <c r="O184" s="186"/>
      <c r="P184" s="21"/>
      <c r="Q184" s="236" t="s">
        <v>101</v>
      </c>
      <c r="R184" s="237"/>
      <c r="S184" s="237"/>
      <c r="T184" s="170" t="s">
        <v>105</v>
      </c>
      <c r="U184" s="117"/>
      <c r="V184" s="192" t="s">
        <v>111</v>
      </c>
    </row>
    <row r="185" spans="1:22" s="50" customFormat="1" ht="28.8" x14ac:dyDescent="0.3">
      <c r="A185" s="94"/>
      <c r="B185" s="94"/>
      <c r="C185" s="94"/>
      <c r="D185" s="21"/>
      <c r="E185" s="183"/>
      <c r="F185" s="21"/>
      <c r="G185" s="183"/>
      <c r="H185" s="184"/>
      <c r="I185" s="21"/>
      <c r="J185" s="21"/>
      <c r="K185" s="183"/>
      <c r="L185" s="21"/>
      <c r="M185" s="185"/>
      <c r="N185" s="21"/>
      <c r="O185" s="186"/>
      <c r="P185" s="21"/>
      <c r="Q185" s="8" t="s">
        <v>102</v>
      </c>
      <c r="R185" s="8" t="s">
        <v>103</v>
      </c>
      <c r="S185" s="8" t="s">
        <v>104</v>
      </c>
      <c r="T185" s="171" t="s">
        <v>106</v>
      </c>
      <c r="U185" s="40" t="s">
        <v>107</v>
      </c>
    </row>
    <row r="186" spans="1:22" x14ac:dyDescent="0.3">
      <c r="A186" s="194">
        <v>21657</v>
      </c>
      <c r="B186" s="194" t="s">
        <v>48</v>
      </c>
      <c r="C186" s="194" t="s">
        <v>5</v>
      </c>
      <c r="D186" s="196">
        <v>17.690014999999999</v>
      </c>
      <c r="E186" s="122" t="s">
        <v>59</v>
      </c>
      <c r="F186" s="190">
        <v>17.690014999999999</v>
      </c>
      <c r="G186" s="126"/>
      <c r="H186" s="55"/>
      <c r="I186" s="46">
        <v>0</v>
      </c>
      <c r="J186" s="203">
        <v>0</v>
      </c>
      <c r="K186" s="133"/>
      <c r="L186" s="134"/>
      <c r="M186" s="69"/>
      <c r="N186" s="228">
        <f t="shared" ref="N186:N189" si="13">D186-O186</f>
        <v>17.690014999999999</v>
      </c>
      <c r="O186" s="148">
        <v>0</v>
      </c>
      <c r="P186" s="229">
        <v>0</v>
      </c>
      <c r="Q186" s="5">
        <v>0</v>
      </c>
      <c r="R186" s="195">
        <v>6.812093</v>
      </c>
      <c r="S186" s="195">
        <v>10.87792</v>
      </c>
      <c r="T186" s="197">
        <v>0</v>
      </c>
      <c r="U186" s="168">
        <f t="shared" ref="U186:U189" si="14">D186-(Q186+R186+S186+T186)</f>
        <v>1.9999999985031991E-6</v>
      </c>
    </row>
    <row r="187" spans="1:22" s="189" customFormat="1" x14ac:dyDescent="0.3">
      <c r="A187" s="194">
        <v>21734</v>
      </c>
      <c r="B187" s="194" t="s">
        <v>48</v>
      </c>
      <c r="C187" s="194" t="s">
        <v>5</v>
      </c>
      <c r="D187" s="196">
        <v>6.9187880000000002</v>
      </c>
      <c r="E187" s="122" t="s">
        <v>40</v>
      </c>
      <c r="F187" s="190">
        <v>6.9187880000000002</v>
      </c>
      <c r="G187" s="126"/>
      <c r="H187" s="206"/>
      <c r="I187" s="202">
        <v>0</v>
      </c>
      <c r="J187" s="203">
        <v>0</v>
      </c>
      <c r="K187" s="133"/>
      <c r="L187" s="134"/>
      <c r="M187" s="208"/>
      <c r="N187" s="228">
        <f t="shared" si="13"/>
        <v>0</v>
      </c>
      <c r="O187" s="148">
        <v>6.9187880000000002</v>
      </c>
      <c r="P187" s="229">
        <v>0</v>
      </c>
      <c r="Q187" s="195">
        <v>0</v>
      </c>
      <c r="R187" s="195">
        <v>0</v>
      </c>
      <c r="S187" s="195">
        <v>0</v>
      </c>
      <c r="T187" s="197">
        <v>0</v>
      </c>
      <c r="U187" s="168">
        <f t="shared" si="14"/>
        <v>6.9187880000000002</v>
      </c>
    </row>
    <row r="188" spans="1:22" s="189" customFormat="1" x14ac:dyDescent="0.3">
      <c r="A188" s="194">
        <v>21759</v>
      </c>
      <c r="B188" s="194" t="s">
        <v>48</v>
      </c>
      <c r="C188" s="194" t="s">
        <v>5</v>
      </c>
      <c r="D188" s="196">
        <v>17.523522</v>
      </c>
      <c r="E188" s="122" t="s">
        <v>40</v>
      </c>
      <c r="F188" s="190">
        <v>17.523522</v>
      </c>
      <c r="G188" s="126"/>
      <c r="H188" s="206"/>
      <c r="I188" s="202">
        <v>9.6555610000000005</v>
      </c>
      <c r="J188" s="203">
        <v>0</v>
      </c>
      <c r="K188" s="133"/>
      <c r="L188" s="134"/>
      <c r="M188" s="208"/>
      <c r="N188" s="228">
        <f t="shared" si="13"/>
        <v>17.523522</v>
      </c>
      <c r="O188" s="148">
        <v>0</v>
      </c>
      <c r="P188" s="229">
        <v>0</v>
      </c>
      <c r="Q188" s="195">
        <v>0</v>
      </c>
      <c r="R188" s="195">
        <v>0</v>
      </c>
      <c r="S188" s="195">
        <v>16.087219999999999</v>
      </c>
      <c r="T188" s="197">
        <v>0</v>
      </c>
      <c r="U188" s="168">
        <f t="shared" si="14"/>
        <v>1.4363020000000013</v>
      </c>
    </row>
    <row r="189" spans="1:22" s="189" customFormat="1" x14ac:dyDescent="0.3">
      <c r="A189" s="194">
        <v>21760</v>
      </c>
      <c r="B189" s="194" t="s">
        <v>48</v>
      </c>
      <c r="C189" s="194" t="s">
        <v>5</v>
      </c>
      <c r="D189" s="196">
        <v>15.374845000000001</v>
      </c>
      <c r="E189" s="122" t="s">
        <v>40</v>
      </c>
      <c r="F189" s="190">
        <v>15.374845000000001</v>
      </c>
      <c r="G189" s="126"/>
      <c r="H189" s="206"/>
      <c r="I189" s="202">
        <v>9.8781590000000001</v>
      </c>
      <c r="J189" s="203">
        <v>0</v>
      </c>
      <c r="K189" s="133"/>
      <c r="L189" s="134"/>
      <c r="M189" s="208"/>
      <c r="N189" s="228">
        <f t="shared" si="13"/>
        <v>15.374845000000001</v>
      </c>
      <c r="O189" s="148">
        <v>0</v>
      </c>
      <c r="P189" s="229">
        <v>0</v>
      </c>
      <c r="Q189" s="195">
        <v>0</v>
      </c>
      <c r="R189" s="195">
        <v>0</v>
      </c>
      <c r="S189" s="195">
        <v>3.7274039999999999</v>
      </c>
      <c r="T189" s="197">
        <v>0</v>
      </c>
      <c r="U189" s="168">
        <f t="shared" si="14"/>
        <v>11.647441000000001</v>
      </c>
    </row>
    <row r="190" spans="1:22" x14ac:dyDescent="0.3">
      <c r="A190" s="49" t="s">
        <v>63</v>
      </c>
      <c r="B190" s="49"/>
      <c r="C190" s="49"/>
      <c r="D190" s="199">
        <f>SUM(D186:D189)</f>
        <v>57.507169999999995</v>
      </c>
      <c r="E190" s="29"/>
      <c r="F190" s="199">
        <f>SUM(F186:F189)</f>
        <v>57.507169999999995</v>
      </c>
      <c r="G190" s="29"/>
      <c r="H190" s="199">
        <f>SUM(H186:H189)</f>
        <v>0</v>
      </c>
      <c r="I190" s="199">
        <f>SUM(I186:I189)</f>
        <v>19.533720000000002</v>
      </c>
      <c r="J190" s="199">
        <f>SUM(J186:J189)</f>
        <v>0</v>
      </c>
      <c r="K190" s="29"/>
      <c r="L190" s="199">
        <f t="shared" ref="L190:U190" si="15">SUM(L186:L189)</f>
        <v>0</v>
      </c>
      <c r="M190" s="199">
        <f t="shared" si="15"/>
        <v>0</v>
      </c>
      <c r="N190" s="199">
        <f t="shared" si="15"/>
        <v>50.588382000000003</v>
      </c>
      <c r="O190" s="199">
        <f t="shared" si="15"/>
        <v>6.9187880000000002</v>
      </c>
      <c r="P190" s="199">
        <f t="shared" si="15"/>
        <v>0</v>
      </c>
      <c r="Q190" s="199">
        <f t="shared" si="15"/>
        <v>0</v>
      </c>
      <c r="R190" s="199">
        <f t="shared" si="15"/>
        <v>6.812093</v>
      </c>
      <c r="S190" s="199">
        <f t="shared" si="15"/>
        <v>30.692543999999998</v>
      </c>
      <c r="T190" s="199">
        <f t="shared" si="15"/>
        <v>0</v>
      </c>
      <c r="U190" s="29">
        <f t="shared" si="15"/>
        <v>20.002533</v>
      </c>
    </row>
    <row r="191" spans="1:22" x14ac:dyDescent="0.3">
      <c r="O191" s="182"/>
      <c r="T191" s="11"/>
      <c r="U191" s="168"/>
    </row>
    <row r="192" spans="1:22" x14ac:dyDescent="0.3">
      <c r="O192" s="182"/>
      <c r="T192" s="11"/>
      <c r="U192" s="168"/>
    </row>
    <row r="193" spans="1:21" x14ac:dyDescent="0.3">
      <c r="A193" s="38"/>
      <c r="B193" s="38"/>
      <c r="C193" s="38"/>
      <c r="D193" s="37"/>
      <c r="E193" s="123"/>
      <c r="F193" s="54"/>
      <c r="G193" s="123"/>
      <c r="H193" s="54"/>
      <c r="I193" s="46"/>
      <c r="J193" s="58"/>
      <c r="K193" s="133"/>
      <c r="L193" s="134"/>
      <c r="M193" s="69"/>
      <c r="N193" s="7"/>
      <c r="O193" s="148"/>
      <c r="P193" s="146"/>
      <c r="Q193" s="167"/>
      <c r="R193" s="166"/>
      <c r="S193" s="166"/>
      <c r="T193" s="173"/>
      <c r="U193" s="168"/>
    </row>
    <row r="194" spans="1:21" x14ac:dyDescent="0.3">
      <c r="A194" s="38"/>
      <c r="B194" s="38"/>
      <c r="C194" s="38"/>
      <c r="D194" s="37"/>
      <c r="E194" s="123"/>
      <c r="F194" s="54"/>
      <c r="G194" s="128"/>
      <c r="H194" s="55"/>
      <c r="I194" s="46"/>
      <c r="J194" s="58"/>
      <c r="K194" s="133"/>
      <c r="L194" s="134"/>
      <c r="M194" s="69"/>
      <c r="N194" s="7"/>
      <c r="O194" s="148"/>
      <c r="P194" s="150"/>
      <c r="Q194" s="167"/>
      <c r="R194" s="166"/>
      <c r="S194" s="166"/>
      <c r="T194" s="173"/>
      <c r="U194" s="168"/>
    </row>
    <row r="195" spans="1:21" x14ac:dyDescent="0.3">
      <c r="A195" s="38"/>
      <c r="B195" s="38"/>
      <c r="C195" s="38"/>
      <c r="D195" s="37"/>
      <c r="E195" s="123"/>
      <c r="F195" s="54"/>
      <c r="G195" s="128"/>
      <c r="H195" s="55"/>
      <c r="I195" s="46"/>
      <c r="J195" s="58"/>
      <c r="K195" s="133"/>
      <c r="L195" s="134"/>
      <c r="M195" s="69"/>
      <c r="N195" s="7"/>
      <c r="O195" s="148"/>
      <c r="P195" s="150"/>
      <c r="Q195" s="5"/>
      <c r="R195" s="166"/>
      <c r="S195" s="166"/>
      <c r="T195" s="173"/>
      <c r="U195" s="168"/>
    </row>
    <row r="196" spans="1:21" x14ac:dyDescent="0.3">
      <c r="A196" s="38"/>
      <c r="B196" s="38"/>
      <c r="C196" s="38"/>
      <c r="D196" s="37"/>
      <c r="E196" s="123"/>
      <c r="F196" s="54"/>
      <c r="G196" s="122"/>
      <c r="H196" s="53"/>
      <c r="I196" s="46"/>
      <c r="J196" s="59"/>
      <c r="K196" s="133"/>
      <c r="L196" s="134"/>
      <c r="M196" s="69"/>
      <c r="N196" s="7"/>
      <c r="O196" s="148"/>
      <c r="P196" s="146"/>
      <c r="Q196" s="167"/>
      <c r="R196" s="166"/>
      <c r="S196" s="166"/>
      <c r="T196" s="173"/>
      <c r="U196" s="168"/>
    </row>
    <row r="197" spans="1:21" x14ac:dyDescent="0.3">
      <c r="A197" s="38"/>
      <c r="B197" s="38"/>
      <c r="C197" s="38"/>
      <c r="D197" s="37"/>
      <c r="E197" s="123"/>
      <c r="F197" s="54"/>
      <c r="G197" s="123"/>
      <c r="H197" s="54"/>
      <c r="I197" s="46"/>
      <c r="J197" s="58"/>
      <c r="K197" s="133"/>
      <c r="L197" s="134"/>
      <c r="M197" s="69"/>
      <c r="N197" s="7"/>
      <c r="O197" s="148"/>
      <c r="P197" s="146"/>
      <c r="Q197" s="5"/>
      <c r="R197" s="166"/>
      <c r="S197" s="166"/>
      <c r="T197" s="173"/>
      <c r="U197" s="168"/>
    </row>
    <row r="198" spans="1:21" x14ac:dyDescent="0.3">
      <c r="A198" s="38"/>
      <c r="B198" s="38"/>
      <c r="C198" s="38"/>
      <c r="D198" s="37"/>
      <c r="E198" s="123"/>
      <c r="F198" s="54"/>
      <c r="G198" s="123"/>
      <c r="H198" s="54"/>
      <c r="I198" s="46"/>
      <c r="J198" s="60"/>
      <c r="K198" s="130"/>
      <c r="L198" s="131"/>
      <c r="M198" s="82"/>
      <c r="N198" s="7"/>
      <c r="O198" s="148"/>
      <c r="P198" s="146"/>
      <c r="Q198" s="5"/>
      <c r="R198" s="166"/>
      <c r="S198" s="166"/>
      <c r="T198" s="173"/>
      <c r="U198" s="168"/>
    </row>
    <row r="199" spans="1:21" x14ac:dyDescent="0.3">
      <c r="A199" s="38"/>
      <c r="B199" s="38"/>
      <c r="C199" s="38"/>
      <c r="D199" s="37"/>
      <c r="E199" s="123"/>
      <c r="F199" s="54"/>
      <c r="G199" s="123"/>
      <c r="H199" s="54"/>
      <c r="I199" s="46"/>
      <c r="J199" s="58"/>
      <c r="K199" s="130"/>
      <c r="L199" s="131"/>
      <c r="M199" s="67"/>
      <c r="N199" s="7"/>
      <c r="O199" s="148"/>
      <c r="P199" s="150"/>
      <c r="Q199" s="167"/>
      <c r="R199" s="166"/>
      <c r="S199" s="166"/>
      <c r="T199" s="173"/>
      <c r="U199" s="168"/>
    </row>
    <row r="200" spans="1:21" x14ac:dyDescent="0.3">
      <c r="A200" s="38"/>
      <c r="B200" s="38"/>
      <c r="C200" s="38"/>
      <c r="D200" s="37"/>
      <c r="E200" s="123"/>
      <c r="F200" s="54"/>
      <c r="G200" s="126"/>
      <c r="H200" s="55"/>
      <c r="I200" s="46"/>
      <c r="J200" s="58"/>
      <c r="K200" s="130"/>
      <c r="L200" s="131"/>
      <c r="M200" s="67"/>
      <c r="N200" s="7"/>
      <c r="O200" s="148"/>
      <c r="P200" s="32"/>
      <c r="Q200" s="5"/>
      <c r="R200" s="166"/>
      <c r="S200" s="166"/>
      <c r="T200" s="173"/>
      <c r="U200" s="168"/>
    </row>
    <row r="201" spans="1:21" x14ac:dyDescent="0.3">
      <c r="A201" s="38"/>
      <c r="B201" s="38"/>
      <c r="C201" s="38"/>
      <c r="D201" s="37"/>
      <c r="E201" s="123"/>
      <c r="F201" s="54"/>
      <c r="G201" s="126"/>
      <c r="H201" s="55"/>
      <c r="I201" s="46"/>
      <c r="J201" s="58"/>
      <c r="K201" s="130"/>
      <c r="L201" s="131"/>
      <c r="M201" s="67"/>
      <c r="N201" s="7"/>
      <c r="O201" s="142"/>
      <c r="P201" s="150"/>
      <c r="Q201" s="5"/>
      <c r="R201" s="166"/>
      <c r="S201" s="166"/>
      <c r="T201" s="173"/>
      <c r="U201" s="168"/>
    </row>
    <row r="202" spans="1:21" x14ac:dyDescent="0.3">
      <c r="A202" s="38"/>
      <c r="B202" s="38"/>
      <c r="C202" s="38"/>
      <c r="D202" s="37"/>
      <c r="E202" s="123"/>
      <c r="F202" s="54"/>
      <c r="G202" s="126"/>
      <c r="H202" s="55"/>
      <c r="I202" s="46"/>
      <c r="J202" s="58"/>
      <c r="K202" s="130"/>
      <c r="L202" s="131"/>
      <c r="M202" s="67"/>
      <c r="N202" s="7"/>
      <c r="O202" s="148"/>
      <c r="P202" s="150"/>
      <c r="Q202" s="5"/>
      <c r="R202" s="166"/>
      <c r="S202" s="166"/>
      <c r="T202" s="173"/>
      <c r="U202" s="168"/>
    </row>
    <row r="203" spans="1:21" x14ac:dyDescent="0.3">
      <c r="A203" s="38"/>
      <c r="B203" s="38"/>
      <c r="C203" s="38"/>
      <c r="D203" s="37"/>
      <c r="E203" s="123"/>
      <c r="F203" s="54"/>
      <c r="G203" s="126"/>
      <c r="H203" s="55"/>
      <c r="I203" s="46"/>
      <c r="J203" s="58"/>
      <c r="K203" s="130"/>
      <c r="L203" s="131"/>
      <c r="M203" s="67"/>
      <c r="N203" s="7"/>
      <c r="O203" s="148"/>
      <c r="P203" s="146"/>
      <c r="Q203" s="167"/>
      <c r="R203" s="166"/>
      <c r="S203" s="166"/>
      <c r="T203" s="173"/>
      <c r="U203" s="168"/>
    </row>
    <row r="204" spans="1:21" x14ac:dyDescent="0.3">
      <c r="A204" s="38"/>
      <c r="B204" s="38"/>
      <c r="C204" s="38"/>
      <c r="D204" s="37"/>
      <c r="E204" s="123"/>
      <c r="F204" s="54"/>
      <c r="G204" s="126"/>
      <c r="H204" s="55"/>
      <c r="I204" s="46"/>
      <c r="J204" s="58"/>
      <c r="K204" s="130"/>
      <c r="L204" s="131"/>
      <c r="M204" s="67"/>
      <c r="N204" s="7"/>
      <c r="O204" s="142"/>
      <c r="P204" s="150"/>
      <c r="Q204" s="167"/>
      <c r="R204" s="166"/>
      <c r="S204" s="166"/>
      <c r="T204" s="173"/>
      <c r="U204" s="168"/>
    </row>
    <row r="205" spans="1:21" x14ac:dyDescent="0.3">
      <c r="A205" s="38"/>
      <c r="B205" s="38"/>
      <c r="C205" s="38"/>
      <c r="D205" s="37"/>
      <c r="E205" s="123"/>
      <c r="F205" s="54"/>
      <c r="G205" s="126"/>
      <c r="H205" s="55"/>
      <c r="I205" s="46"/>
      <c r="J205" s="58"/>
      <c r="K205" s="135"/>
      <c r="L205" s="136"/>
      <c r="M205" s="82"/>
      <c r="N205" s="7"/>
      <c r="O205" s="148"/>
      <c r="P205" s="32"/>
      <c r="Q205" s="5"/>
      <c r="R205" s="166"/>
      <c r="S205" s="166"/>
      <c r="T205" s="173"/>
      <c r="U205" s="168"/>
    </row>
    <row r="206" spans="1:21" x14ac:dyDescent="0.3">
      <c r="A206" s="38"/>
      <c r="B206" s="38"/>
      <c r="C206" s="38"/>
      <c r="D206" s="37"/>
      <c r="E206" s="123"/>
      <c r="F206" s="54"/>
      <c r="G206" s="122"/>
      <c r="H206" s="53"/>
      <c r="I206" s="46"/>
      <c r="J206" s="59"/>
      <c r="K206" s="130"/>
      <c r="L206" s="131"/>
      <c r="M206" s="67"/>
      <c r="N206" s="7"/>
      <c r="O206" s="142"/>
      <c r="P206" s="32"/>
      <c r="Q206" s="167"/>
      <c r="R206" s="166"/>
      <c r="S206" s="166"/>
      <c r="T206" s="173"/>
      <c r="U206" s="168"/>
    </row>
    <row r="207" spans="1:21" x14ac:dyDescent="0.3">
      <c r="A207" s="38"/>
      <c r="B207" s="38"/>
      <c r="C207" s="38"/>
      <c r="D207" s="37"/>
      <c r="E207" s="123"/>
      <c r="F207" s="54"/>
      <c r="G207" s="126"/>
      <c r="H207" s="55"/>
      <c r="I207" s="46"/>
      <c r="J207" s="58"/>
      <c r="K207" s="130"/>
      <c r="L207" s="131"/>
      <c r="M207" s="67"/>
      <c r="N207" s="7"/>
      <c r="O207" s="148"/>
      <c r="P207" s="150"/>
      <c r="Q207" s="5"/>
      <c r="R207" s="166"/>
      <c r="S207" s="166"/>
      <c r="T207" s="173"/>
      <c r="U207" s="168"/>
    </row>
    <row r="208" spans="1:21" x14ac:dyDescent="0.3">
      <c r="A208" s="38"/>
      <c r="B208" s="38"/>
      <c r="C208" s="38"/>
      <c r="D208" s="37"/>
      <c r="E208" s="123"/>
      <c r="F208" s="54"/>
      <c r="G208" s="126"/>
      <c r="H208" s="55"/>
      <c r="I208" s="46"/>
      <c r="J208" s="58"/>
      <c r="K208" s="130"/>
      <c r="L208" s="131"/>
      <c r="M208" s="67"/>
      <c r="N208" s="7"/>
      <c r="O208" s="142"/>
      <c r="P208" s="150"/>
      <c r="Q208" s="167"/>
      <c r="R208" s="166"/>
      <c r="S208" s="166"/>
      <c r="T208" s="173"/>
      <c r="U208" s="168"/>
    </row>
    <row r="209" spans="1:21" x14ac:dyDescent="0.3">
      <c r="A209" s="38"/>
      <c r="B209" s="38"/>
      <c r="C209" s="38"/>
      <c r="D209" s="37"/>
      <c r="E209" s="123"/>
      <c r="F209" s="54"/>
      <c r="G209" s="126"/>
      <c r="H209" s="55"/>
      <c r="I209" s="46"/>
      <c r="J209" s="58"/>
      <c r="K209" s="130"/>
      <c r="L209" s="131"/>
      <c r="M209" s="67"/>
      <c r="N209" s="7"/>
      <c r="O209" s="148"/>
      <c r="P209" s="150"/>
      <c r="Q209" s="167"/>
      <c r="R209" s="166"/>
      <c r="S209" s="166"/>
      <c r="T209" s="173"/>
      <c r="U209" s="168"/>
    </row>
    <row r="210" spans="1:21" x14ac:dyDescent="0.3">
      <c r="A210" s="38"/>
      <c r="B210" s="38"/>
      <c r="C210" s="38"/>
      <c r="D210" s="37"/>
      <c r="E210" s="123"/>
      <c r="F210" s="54"/>
      <c r="G210" s="126"/>
      <c r="H210" s="55"/>
      <c r="I210" s="46"/>
      <c r="J210" s="58"/>
      <c r="K210" s="130"/>
      <c r="L210" s="131"/>
      <c r="M210" s="67"/>
      <c r="N210" s="7"/>
      <c r="O210" s="148"/>
      <c r="P210" s="32"/>
      <c r="Q210" s="5"/>
      <c r="R210" s="166"/>
      <c r="S210" s="166"/>
      <c r="T210" s="173"/>
      <c r="U210" s="168"/>
    </row>
    <row r="211" spans="1:21" x14ac:dyDescent="0.3">
      <c r="A211" s="38"/>
      <c r="B211" s="38"/>
      <c r="C211" s="38"/>
      <c r="D211" s="37"/>
      <c r="E211" s="123"/>
      <c r="F211" s="54"/>
      <c r="G211" s="126"/>
      <c r="H211" s="55"/>
      <c r="I211" s="46"/>
      <c r="J211" s="58"/>
      <c r="K211" s="130"/>
      <c r="L211" s="131"/>
      <c r="M211" s="82"/>
      <c r="N211" s="7"/>
      <c r="O211" s="148"/>
      <c r="P211" s="32"/>
      <c r="Q211" s="167"/>
      <c r="R211" s="166"/>
      <c r="S211" s="166"/>
      <c r="T211" s="173"/>
      <c r="U211" s="168"/>
    </row>
    <row r="212" spans="1:21" x14ac:dyDescent="0.3">
      <c r="A212" s="38"/>
      <c r="B212" s="38"/>
      <c r="C212" s="38"/>
      <c r="D212" s="37"/>
      <c r="E212" s="123"/>
      <c r="F212" s="54"/>
      <c r="G212" s="128"/>
      <c r="H212" s="55"/>
      <c r="I212" s="46"/>
      <c r="J212" s="58"/>
      <c r="K212" s="133"/>
      <c r="L212" s="134"/>
      <c r="M212" s="69"/>
      <c r="N212" s="7"/>
      <c r="O212" s="148"/>
      <c r="P212" s="32"/>
      <c r="Q212" s="5"/>
      <c r="R212" s="166"/>
      <c r="S212" s="166"/>
      <c r="T212" s="173"/>
      <c r="U212" s="168"/>
    </row>
    <row r="213" spans="1:21" x14ac:dyDescent="0.3">
      <c r="A213" s="38"/>
      <c r="B213" s="38"/>
      <c r="C213" s="38"/>
      <c r="D213" s="37"/>
      <c r="E213" s="123"/>
      <c r="F213" s="54"/>
      <c r="G213" s="128"/>
      <c r="H213" s="55"/>
      <c r="I213" s="46"/>
      <c r="J213" s="58"/>
      <c r="K213" s="133"/>
      <c r="L213" s="134"/>
      <c r="M213" s="69"/>
      <c r="N213" s="7"/>
      <c r="O213" s="148"/>
      <c r="P213" s="150"/>
      <c r="Q213" s="167"/>
      <c r="R213" s="166"/>
      <c r="S213" s="166"/>
      <c r="T213" s="173"/>
      <c r="U213" s="168"/>
    </row>
    <row r="214" spans="1:21" x14ac:dyDescent="0.3">
      <c r="A214" s="38"/>
      <c r="B214" s="38"/>
      <c r="C214" s="38"/>
      <c r="D214" s="37"/>
      <c r="E214" s="123"/>
      <c r="F214" s="54"/>
      <c r="G214" s="123"/>
      <c r="H214" s="54"/>
      <c r="I214" s="46"/>
      <c r="J214" s="60"/>
      <c r="K214" s="133"/>
      <c r="L214" s="134"/>
      <c r="M214" s="69"/>
      <c r="N214" s="7"/>
      <c r="O214" s="148"/>
      <c r="P214" s="146"/>
      <c r="Q214" s="167"/>
      <c r="R214" s="166"/>
      <c r="S214" s="166"/>
      <c r="T214" s="173"/>
      <c r="U214" s="168"/>
    </row>
    <row r="215" spans="1:21" x14ac:dyDescent="0.3">
      <c r="A215" s="38"/>
      <c r="B215" s="38"/>
      <c r="C215" s="38"/>
      <c r="D215" s="37"/>
      <c r="E215" s="123"/>
      <c r="F215" s="54"/>
      <c r="G215" s="128"/>
      <c r="H215" s="55"/>
      <c r="I215" s="46"/>
      <c r="J215" s="58"/>
      <c r="K215" s="133"/>
      <c r="L215" s="134"/>
      <c r="M215" s="69"/>
      <c r="N215" s="7"/>
      <c r="O215" s="142"/>
      <c r="P215" s="150"/>
      <c r="Q215" s="167"/>
      <c r="R215" s="166"/>
      <c r="S215" s="166"/>
      <c r="T215" s="173"/>
      <c r="U215" s="168"/>
    </row>
    <row r="216" spans="1:21" x14ac:dyDescent="0.3">
      <c r="A216" s="38"/>
      <c r="B216" s="38"/>
      <c r="C216" s="38"/>
      <c r="D216" s="37"/>
      <c r="E216" s="123"/>
      <c r="F216" s="54"/>
      <c r="G216" s="122"/>
      <c r="H216" s="53"/>
      <c r="I216" s="46"/>
      <c r="J216" s="59"/>
      <c r="K216" s="133"/>
      <c r="L216" s="134"/>
      <c r="M216" s="69"/>
      <c r="N216" s="7"/>
      <c r="O216" s="148"/>
      <c r="P216" s="150"/>
      <c r="Q216" s="5"/>
      <c r="R216" s="166"/>
      <c r="S216" s="166"/>
      <c r="T216" s="173"/>
      <c r="U216" s="168"/>
    </row>
    <row r="217" spans="1:21" x14ac:dyDescent="0.3">
      <c r="A217" s="38"/>
      <c r="B217" s="38"/>
      <c r="C217" s="38"/>
      <c r="D217" s="37"/>
      <c r="E217" s="123"/>
      <c r="F217" s="54"/>
      <c r="G217" s="122"/>
      <c r="H217" s="53"/>
      <c r="I217" s="46"/>
      <c r="J217" s="59"/>
      <c r="K217" s="133"/>
      <c r="L217" s="134"/>
      <c r="M217" s="69"/>
      <c r="N217" s="7"/>
      <c r="O217" s="142"/>
      <c r="P217" s="146"/>
      <c r="Q217" s="167"/>
      <c r="R217" s="166"/>
      <c r="S217" s="166"/>
      <c r="T217" s="173"/>
      <c r="U217" s="168"/>
    </row>
    <row r="218" spans="1:21" x14ac:dyDescent="0.3">
      <c r="A218" s="38"/>
      <c r="B218" s="38"/>
      <c r="C218" s="38"/>
      <c r="D218" s="37"/>
      <c r="E218" s="123"/>
      <c r="F218" s="54"/>
      <c r="G218" s="122"/>
      <c r="H218" s="53"/>
      <c r="I218" s="46"/>
      <c r="J218" s="58"/>
      <c r="K218" s="133"/>
      <c r="L218" s="134"/>
      <c r="M218" s="69"/>
      <c r="N218" s="7"/>
      <c r="O218" s="148"/>
      <c r="P218" s="146"/>
      <c r="Q218" s="5"/>
      <c r="R218" s="166"/>
      <c r="S218" s="166"/>
      <c r="T218" s="173"/>
      <c r="U218" s="168"/>
    </row>
    <row r="219" spans="1:21" x14ac:dyDescent="0.3">
      <c r="A219" s="38"/>
      <c r="B219" s="38"/>
      <c r="C219" s="38"/>
      <c r="D219" s="37"/>
      <c r="E219" s="123"/>
      <c r="F219" s="54"/>
      <c r="G219" s="122"/>
      <c r="H219" s="53"/>
      <c r="I219" s="46"/>
      <c r="J219" s="58"/>
      <c r="K219" s="133"/>
      <c r="L219" s="134"/>
      <c r="M219" s="69"/>
      <c r="N219" s="7"/>
      <c r="O219" s="142"/>
      <c r="P219" s="146"/>
      <c r="Q219" s="167"/>
      <c r="R219" s="166"/>
      <c r="S219" s="166"/>
      <c r="T219" s="173"/>
      <c r="U219" s="168"/>
    </row>
    <row r="220" spans="1:21" x14ac:dyDescent="0.3">
      <c r="A220" s="38"/>
      <c r="B220" s="38"/>
      <c r="C220" s="38"/>
      <c r="D220" s="37"/>
      <c r="E220" s="123"/>
      <c r="F220" s="54"/>
      <c r="G220" s="128"/>
      <c r="H220" s="55"/>
      <c r="I220" s="46"/>
      <c r="J220" s="58"/>
      <c r="K220" s="133"/>
      <c r="L220" s="134"/>
      <c r="M220" s="69"/>
      <c r="N220" s="7"/>
      <c r="O220" s="142"/>
      <c r="P220" s="32"/>
      <c r="Q220" s="167"/>
      <c r="R220" s="166"/>
      <c r="S220" s="166"/>
      <c r="T220" s="173"/>
      <c r="U220" s="168"/>
    </row>
    <row r="221" spans="1:21" x14ac:dyDescent="0.3">
      <c r="A221" s="38"/>
      <c r="B221" s="38"/>
      <c r="C221" s="38"/>
      <c r="D221" s="37"/>
      <c r="E221" s="123"/>
      <c r="F221" s="54"/>
      <c r="G221" s="126"/>
      <c r="H221" s="55"/>
      <c r="I221" s="46"/>
      <c r="J221" s="58"/>
      <c r="K221" s="133"/>
      <c r="L221" s="134"/>
      <c r="M221" s="69"/>
      <c r="N221" s="7"/>
      <c r="O221" s="148"/>
      <c r="P221" s="146"/>
      <c r="Q221" s="167"/>
      <c r="R221" s="166"/>
      <c r="S221" s="166"/>
      <c r="T221" s="173"/>
      <c r="U221" s="168"/>
    </row>
    <row r="222" spans="1:21" x14ac:dyDescent="0.3">
      <c r="A222" s="38"/>
      <c r="B222" s="38"/>
      <c r="C222" s="38"/>
      <c r="D222" s="37"/>
      <c r="E222" s="123"/>
      <c r="F222" s="54"/>
      <c r="G222" s="126"/>
      <c r="H222" s="55"/>
      <c r="I222" s="46"/>
      <c r="J222" s="58"/>
      <c r="K222" s="135"/>
      <c r="L222" s="136"/>
      <c r="M222" s="82"/>
      <c r="N222" s="7"/>
      <c r="O222" s="148"/>
      <c r="P222" s="146"/>
      <c r="Q222" s="167"/>
      <c r="R222" s="166"/>
      <c r="S222" s="166"/>
      <c r="T222" s="173"/>
      <c r="U222" s="168"/>
    </row>
    <row r="223" spans="1:21" x14ac:dyDescent="0.3">
      <c r="A223" s="38"/>
      <c r="B223" s="38"/>
      <c r="C223" s="38"/>
      <c r="D223" s="37"/>
      <c r="E223" s="122"/>
      <c r="F223" s="53"/>
      <c r="G223" s="126"/>
      <c r="H223" s="55"/>
      <c r="I223" s="46"/>
      <c r="J223" s="58"/>
      <c r="K223" s="130"/>
      <c r="L223" s="131"/>
      <c r="M223" s="67"/>
      <c r="N223" s="7"/>
      <c r="O223" s="142"/>
      <c r="P223" s="32"/>
      <c r="Q223" s="167"/>
      <c r="R223" s="166"/>
      <c r="S223" s="166"/>
      <c r="T223" s="173"/>
      <c r="U223" s="168"/>
    </row>
    <row r="224" spans="1:21" x14ac:dyDescent="0.3">
      <c r="A224" s="38"/>
      <c r="B224" s="38"/>
      <c r="C224" s="38"/>
      <c r="D224" s="37"/>
      <c r="E224" s="123"/>
      <c r="F224" s="54"/>
      <c r="G224" s="126"/>
      <c r="H224" s="55"/>
      <c r="I224" s="46"/>
      <c r="J224" s="58"/>
      <c r="K224" s="130"/>
      <c r="L224" s="131"/>
      <c r="M224" s="67"/>
      <c r="N224" s="7"/>
      <c r="O224" s="148"/>
      <c r="P224" s="150"/>
      <c r="Q224" s="167"/>
      <c r="R224" s="166"/>
      <c r="S224" s="166"/>
      <c r="T224" s="173"/>
      <c r="U224" s="168"/>
    </row>
    <row r="225" spans="1:21" x14ac:dyDescent="0.3">
      <c r="A225" s="38"/>
      <c r="B225" s="38"/>
      <c r="C225" s="38"/>
      <c r="D225" s="37"/>
      <c r="E225" s="123"/>
      <c r="F225" s="54"/>
      <c r="G225" s="126"/>
      <c r="H225" s="55"/>
      <c r="I225" s="46"/>
      <c r="J225" s="58"/>
      <c r="K225" s="130"/>
      <c r="L225" s="131"/>
      <c r="M225" s="67"/>
      <c r="N225" s="7"/>
      <c r="O225" s="148"/>
      <c r="P225" s="150"/>
      <c r="Q225" s="167"/>
      <c r="R225" s="166"/>
      <c r="S225" s="166"/>
      <c r="T225" s="173"/>
      <c r="U225" s="168"/>
    </row>
    <row r="226" spans="1:21" x14ac:dyDescent="0.3">
      <c r="A226" s="38"/>
      <c r="B226" s="38"/>
      <c r="C226" s="38"/>
      <c r="D226" s="37"/>
      <c r="E226" s="123"/>
      <c r="F226" s="54"/>
      <c r="G226" s="126"/>
      <c r="H226" s="55"/>
      <c r="I226" s="46"/>
      <c r="J226" s="58"/>
      <c r="K226" s="130"/>
      <c r="L226" s="131"/>
      <c r="M226" s="67"/>
      <c r="N226" s="7"/>
      <c r="O226" s="142"/>
      <c r="P226" s="32"/>
      <c r="Q226" s="5"/>
      <c r="R226" s="166"/>
      <c r="S226" s="166"/>
      <c r="T226" s="173"/>
      <c r="U226" s="168"/>
    </row>
    <row r="227" spans="1:21" x14ac:dyDescent="0.3">
      <c r="A227" s="38"/>
      <c r="B227" s="38"/>
      <c r="C227" s="38"/>
      <c r="D227" s="37"/>
      <c r="E227" s="123"/>
      <c r="F227" s="54"/>
      <c r="G227" s="126"/>
      <c r="H227" s="55"/>
      <c r="I227" s="46"/>
      <c r="J227" s="58"/>
      <c r="K227" s="135"/>
      <c r="L227" s="136"/>
      <c r="M227" s="82"/>
      <c r="N227" s="7"/>
      <c r="O227" s="142"/>
      <c r="P227" s="146"/>
      <c r="Q227" s="167"/>
      <c r="R227" s="166"/>
      <c r="S227" s="166"/>
      <c r="T227" s="173"/>
      <c r="U227" s="168"/>
    </row>
    <row r="228" spans="1:21" x14ac:dyDescent="0.3">
      <c r="A228" s="38"/>
      <c r="B228" s="38"/>
      <c r="C228" s="38"/>
      <c r="D228" s="37"/>
      <c r="E228" s="123"/>
      <c r="F228" s="54"/>
      <c r="G228" s="128"/>
      <c r="H228" s="55"/>
      <c r="I228" s="46"/>
      <c r="J228" s="58"/>
      <c r="K228" s="135"/>
      <c r="L228" s="136"/>
      <c r="M228" s="82"/>
      <c r="N228" s="7"/>
      <c r="O228" s="142"/>
      <c r="P228" s="146"/>
      <c r="Q228" s="167"/>
      <c r="R228" s="166"/>
      <c r="S228" s="166"/>
      <c r="T228" s="173"/>
      <c r="U228" s="168"/>
    </row>
    <row r="229" spans="1:21" x14ac:dyDescent="0.3">
      <c r="A229" s="38"/>
      <c r="B229" s="38"/>
      <c r="C229" s="38"/>
      <c r="D229" s="37"/>
      <c r="E229" s="122"/>
      <c r="F229" s="53"/>
      <c r="G229" s="126"/>
      <c r="H229" s="55"/>
      <c r="I229" s="46"/>
      <c r="J229" s="58"/>
      <c r="K229" s="135"/>
      <c r="L229" s="136"/>
      <c r="M229" s="82"/>
      <c r="N229" s="7"/>
      <c r="O229" s="142"/>
      <c r="P229" s="150"/>
      <c r="Q229" s="167"/>
      <c r="R229" s="166"/>
      <c r="S229" s="166"/>
      <c r="T229" s="173"/>
      <c r="U229" s="168"/>
    </row>
    <row r="230" spans="1:21" x14ac:dyDescent="0.3">
      <c r="A230" s="38"/>
      <c r="B230" s="38"/>
      <c r="C230" s="38"/>
      <c r="D230" s="37"/>
      <c r="E230" s="122"/>
      <c r="F230" s="53"/>
      <c r="G230" s="122"/>
      <c r="H230" s="53"/>
      <c r="I230" s="46"/>
      <c r="J230" s="58"/>
      <c r="K230" s="135"/>
      <c r="L230" s="136"/>
      <c r="M230" s="82"/>
      <c r="N230" s="7"/>
      <c r="O230" s="142"/>
      <c r="P230" s="150"/>
      <c r="Q230" s="167"/>
      <c r="R230" s="166"/>
      <c r="S230" s="166"/>
      <c r="T230" s="173"/>
      <c r="U230" s="168"/>
    </row>
    <row r="231" spans="1:21" x14ac:dyDescent="0.3">
      <c r="A231" s="38"/>
      <c r="B231" s="38"/>
      <c r="C231" s="38"/>
      <c r="D231" s="37"/>
      <c r="E231" s="122"/>
      <c r="F231" s="53"/>
      <c r="G231" s="122"/>
      <c r="H231" s="53"/>
      <c r="I231" s="46"/>
      <c r="J231" s="58"/>
      <c r="K231" s="135"/>
      <c r="L231" s="136"/>
      <c r="M231" s="82"/>
      <c r="N231" s="7"/>
      <c r="O231" s="148"/>
      <c r="P231" s="150"/>
      <c r="Q231" s="167"/>
      <c r="R231" s="166"/>
      <c r="S231" s="166"/>
      <c r="T231" s="173"/>
      <c r="U231" s="168"/>
    </row>
    <row r="232" spans="1:21" x14ac:dyDescent="0.3">
      <c r="A232" s="38"/>
      <c r="B232" s="38"/>
      <c r="C232" s="38"/>
      <c r="D232" s="37"/>
      <c r="E232" s="122"/>
      <c r="F232" s="53"/>
      <c r="G232" s="126"/>
      <c r="H232" s="55"/>
      <c r="I232" s="46"/>
      <c r="J232" s="58"/>
      <c r="K232" s="130"/>
      <c r="L232" s="131"/>
      <c r="M232" s="67"/>
      <c r="N232" s="7"/>
      <c r="O232" s="148"/>
      <c r="P232" s="150"/>
      <c r="Q232" s="167"/>
      <c r="R232" s="166"/>
      <c r="S232" s="166"/>
      <c r="T232" s="173"/>
      <c r="U232" s="168"/>
    </row>
    <row r="233" spans="1:21" x14ac:dyDescent="0.3">
      <c r="A233" s="38"/>
      <c r="B233" s="38"/>
      <c r="C233" s="38"/>
      <c r="D233" s="37"/>
      <c r="E233" s="123"/>
      <c r="F233" s="54"/>
      <c r="G233" s="126"/>
      <c r="H233" s="55"/>
      <c r="I233" s="46"/>
      <c r="J233" s="58"/>
      <c r="K233" s="130"/>
      <c r="L233" s="131"/>
      <c r="M233" s="67"/>
      <c r="N233" s="7"/>
      <c r="O233" s="142"/>
      <c r="P233" s="150"/>
      <c r="Q233" s="167"/>
      <c r="R233" s="166"/>
      <c r="S233" s="166"/>
      <c r="T233" s="173"/>
      <c r="U233" s="168"/>
    </row>
    <row r="234" spans="1:21" x14ac:dyDescent="0.3">
      <c r="A234" s="38"/>
      <c r="B234" s="38"/>
      <c r="C234" s="38"/>
      <c r="D234" s="37"/>
      <c r="E234" s="123"/>
      <c r="F234" s="54"/>
      <c r="G234" s="122"/>
      <c r="H234" s="53"/>
      <c r="I234" s="46"/>
      <c r="J234" s="58"/>
      <c r="K234" s="130"/>
      <c r="L234" s="131"/>
      <c r="M234" s="67"/>
      <c r="N234" s="7"/>
      <c r="O234" s="148"/>
      <c r="P234" s="150"/>
      <c r="Q234" s="5"/>
      <c r="R234" s="166"/>
      <c r="S234" s="166"/>
      <c r="T234" s="173"/>
      <c r="U234" s="168"/>
    </row>
    <row r="235" spans="1:21" x14ac:dyDescent="0.3">
      <c r="A235" s="38"/>
      <c r="B235" s="38"/>
      <c r="C235" s="38"/>
      <c r="D235" s="37"/>
      <c r="E235" s="123"/>
      <c r="F235" s="54"/>
      <c r="G235" s="126"/>
      <c r="H235" s="55"/>
      <c r="I235" s="46"/>
      <c r="J235" s="58"/>
      <c r="K235" s="130"/>
      <c r="L235" s="131"/>
      <c r="M235" s="67"/>
      <c r="N235" s="7"/>
      <c r="O235" s="148"/>
      <c r="P235" s="150"/>
      <c r="Q235" s="167"/>
      <c r="R235" s="166"/>
      <c r="S235" s="166"/>
      <c r="T235" s="173"/>
      <c r="U235" s="168"/>
    </row>
    <row r="236" spans="1:21" x14ac:dyDescent="0.3">
      <c r="A236" s="38"/>
      <c r="B236" s="38"/>
      <c r="C236" s="38"/>
      <c r="D236" s="37"/>
      <c r="E236" s="123"/>
      <c r="F236" s="54"/>
      <c r="G236" s="122"/>
      <c r="H236" s="53"/>
      <c r="I236" s="46"/>
      <c r="J236" s="58"/>
      <c r="K236" s="130"/>
      <c r="L236" s="131"/>
      <c r="M236" s="67"/>
      <c r="N236" s="7"/>
      <c r="O236" s="148"/>
      <c r="P236" s="32"/>
      <c r="Q236" s="167"/>
      <c r="R236" s="166"/>
      <c r="S236" s="166"/>
      <c r="T236" s="173"/>
      <c r="U236" s="168"/>
    </row>
    <row r="237" spans="1:21" x14ac:dyDescent="0.3">
      <c r="A237" s="38"/>
      <c r="B237" s="38"/>
      <c r="C237" s="38"/>
      <c r="D237" s="37"/>
      <c r="E237" s="123"/>
      <c r="F237" s="54"/>
      <c r="G237" s="122"/>
      <c r="H237" s="53"/>
      <c r="I237" s="46"/>
      <c r="J237" s="58"/>
      <c r="K237" s="130"/>
      <c r="L237" s="131"/>
      <c r="M237" s="67"/>
      <c r="N237" s="7"/>
      <c r="O237" s="148"/>
      <c r="P237" s="146"/>
      <c r="Q237" s="167"/>
      <c r="R237" s="166"/>
      <c r="S237" s="166"/>
      <c r="T237" s="173"/>
      <c r="U237" s="168"/>
    </row>
    <row r="238" spans="1:21" x14ac:dyDescent="0.3">
      <c r="A238" s="38"/>
      <c r="B238" s="38"/>
      <c r="C238" s="38"/>
      <c r="D238" s="37"/>
      <c r="E238" s="123"/>
      <c r="F238" s="54"/>
      <c r="G238" s="126"/>
      <c r="H238" s="55"/>
      <c r="I238" s="46"/>
      <c r="J238" s="58"/>
      <c r="K238" s="135"/>
      <c r="L238" s="136"/>
      <c r="M238" s="82"/>
      <c r="N238" s="7"/>
      <c r="O238" s="142"/>
      <c r="P238" s="32"/>
      <c r="Q238" s="167"/>
      <c r="R238" s="166"/>
      <c r="S238" s="166"/>
      <c r="T238" s="173"/>
      <c r="U238" s="168"/>
    </row>
    <row r="239" spans="1:21" x14ac:dyDescent="0.3">
      <c r="A239" s="38"/>
      <c r="B239" s="38"/>
      <c r="C239" s="38"/>
      <c r="D239" s="37"/>
      <c r="E239" s="122"/>
      <c r="F239" s="53"/>
      <c r="G239" s="126"/>
      <c r="H239" s="55"/>
      <c r="I239" s="46"/>
      <c r="J239" s="58"/>
      <c r="K239" s="135"/>
      <c r="L239" s="136"/>
      <c r="M239" s="82"/>
      <c r="N239" s="7"/>
      <c r="O239" s="142"/>
      <c r="P239" s="146"/>
      <c r="Q239" s="5"/>
      <c r="R239" s="166"/>
      <c r="S239" s="166"/>
      <c r="T239" s="173"/>
      <c r="U239" s="168"/>
    </row>
    <row r="240" spans="1:21" x14ac:dyDescent="0.3">
      <c r="A240" s="38"/>
      <c r="B240" s="38"/>
      <c r="C240" s="38"/>
      <c r="D240" s="37"/>
      <c r="E240" s="122"/>
      <c r="F240" s="53"/>
      <c r="G240" s="126"/>
      <c r="H240" s="55"/>
      <c r="I240" s="46"/>
      <c r="J240" s="58"/>
      <c r="K240" s="130"/>
      <c r="L240" s="131"/>
      <c r="M240" s="67"/>
      <c r="N240" s="7"/>
      <c r="O240" s="148"/>
      <c r="P240" s="150"/>
      <c r="Q240" s="167"/>
      <c r="R240" s="166"/>
      <c r="S240" s="166"/>
      <c r="T240" s="173"/>
      <c r="U240" s="168"/>
    </row>
    <row r="241" spans="1:21" x14ac:dyDescent="0.3">
      <c r="A241" s="38"/>
      <c r="B241" s="38"/>
      <c r="C241" s="38"/>
      <c r="D241" s="37"/>
      <c r="E241" s="123"/>
      <c r="F241" s="54"/>
      <c r="G241" s="126"/>
      <c r="H241" s="55"/>
      <c r="I241" s="46"/>
      <c r="J241" s="58"/>
      <c r="K241" s="135"/>
      <c r="L241" s="136"/>
      <c r="M241" s="82"/>
      <c r="N241" s="7"/>
      <c r="O241" s="142"/>
      <c r="P241" s="150"/>
      <c r="Q241" s="167"/>
      <c r="R241" s="166"/>
      <c r="S241" s="166"/>
      <c r="T241" s="173"/>
      <c r="U241" s="168"/>
    </row>
    <row r="242" spans="1:21" x14ac:dyDescent="0.3">
      <c r="A242" s="38"/>
      <c r="B242" s="38"/>
      <c r="C242" s="38"/>
      <c r="D242" s="37"/>
      <c r="E242" s="122"/>
      <c r="F242" s="53"/>
      <c r="G242" s="126"/>
      <c r="H242" s="55"/>
      <c r="I242" s="46"/>
      <c r="J242" s="58"/>
      <c r="K242" s="130"/>
      <c r="L242" s="131"/>
      <c r="M242" s="82"/>
      <c r="N242" s="7"/>
      <c r="O242" s="142"/>
      <c r="P242" s="32"/>
      <c r="Q242" s="167"/>
      <c r="R242" s="166"/>
      <c r="S242" s="166"/>
      <c r="T242" s="173"/>
      <c r="U242" s="21"/>
    </row>
    <row r="243" spans="1:21" x14ac:dyDescent="0.3">
      <c r="A243" s="38"/>
      <c r="B243" s="38"/>
      <c r="C243" s="38"/>
      <c r="D243" s="37"/>
      <c r="E243" s="123"/>
      <c r="F243" s="54"/>
      <c r="G243" s="122"/>
      <c r="H243" s="53"/>
      <c r="I243" s="46"/>
      <c r="J243" s="59"/>
      <c r="K243" s="130"/>
      <c r="L243" s="131"/>
      <c r="M243" s="67"/>
      <c r="N243" s="7"/>
      <c r="O243" s="148"/>
      <c r="P243" s="32"/>
      <c r="Q243" s="167"/>
      <c r="R243" s="166"/>
      <c r="S243" s="166"/>
      <c r="T243" s="173"/>
      <c r="U243" s="21"/>
    </row>
    <row r="244" spans="1:21" x14ac:dyDescent="0.3">
      <c r="A244" s="38"/>
      <c r="B244" s="38"/>
      <c r="C244" s="38"/>
      <c r="D244" s="37"/>
      <c r="E244" s="123"/>
      <c r="F244" s="54"/>
      <c r="G244" s="123"/>
      <c r="H244" s="54"/>
      <c r="I244" s="46"/>
      <c r="J244" s="58"/>
      <c r="K244" s="130"/>
      <c r="L244" s="131"/>
      <c r="M244" s="67"/>
      <c r="N244" s="7"/>
      <c r="O244" s="148"/>
      <c r="P244" s="32"/>
      <c r="Q244" s="5"/>
      <c r="R244" s="166"/>
      <c r="S244" s="166"/>
      <c r="T244" s="173"/>
      <c r="U244" s="21"/>
    </row>
    <row r="245" spans="1:21" x14ac:dyDescent="0.3">
      <c r="A245" s="38"/>
      <c r="B245" s="38"/>
      <c r="C245" s="38"/>
      <c r="D245" s="37"/>
      <c r="E245" s="123"/>
      <c r="F245" s="54"/>
      <c r="G245" s="123"/>
      <c r="H245" s="54"/>
      <c r="I245" s="46"/>
      <c r="J245" s="58"/>
      <c r="K245" s="130"/>
      <c r="L245" s="131"/>
      <c r="M245" s="67"/>
      <c r="N245" s="7"/>
      <c r="O245" s="148"/>
      <c r="P245" s="150"/>
      <c r="Q245" s="5"/>
      <c r="R245" s="166"/>
      <c r="S245" s="166"/>
      <c r="T245" s="173"/>
      <c r="U245" s="21"/>
    </row>
    <row r="246" spans="1:21" x14ac:dyDescent="0.3">
      <c r="A246" s="38"/>
      <c r="B246" s="38"/>
      <c r="C246" s="38"/>
      <c r="D246" s="37"/>
      <c r="E246" s="123"/>
      <c r="F246" s="54"/>
      <c r="G246" s="126"/>
      <c r="H246" s="55"/>
      <c r="I246" s="46"/>
      <c r="J246" s="58"/>
      <c r="K246" s="130"/>
      <c r="L246" s="131"/>
      <c r="M246" s="82"/>
      <c r="N246" s="7"/>
      <c r="O246" s="148"/>
      <c r="P246" s="150"/>
      <c r="Q246" s="5"/>
      <c r="R246" s="166"/>
      <c r="S246" s="166"/>
      <c r="T246" s="173"/>
      <c r="U246" s="21"/>
    </row>
    <row r="247" spans="1:21" x14ac:dyDescent="0.3">
      <c r="A247" s="38"/>
      <c r="B247" s="38"/>
      <c r="C247" s="38"/>
      <c r="D247" s="37"/>
      <c r="E247" s="123"/>
      <c r="F247" s="54"/>
      <c r="G247" s="126"/>
      <c r="H247" s="55"/>
      <c r="I247" s="46"/>
      <c r="J247" s="58"/>
      <c r="K247" s="130"/>
      <c r="L247" s="131"/>
      <c r="M247" s="82"/>
      <c r="N247" s="7"/>
      <c r="O247" s="148"/>
      <c r="P247" s="146"/>
      <c r="Q247" s="5"/>
      <c r="R247" s="166"/>
      <c r="S247" s="166"/>
      <c r="T247" s="173"/>
      <c r="U247" s="21"/>
    </row>
    <row r="248" spans="1:21" x14ac:dyDescent="0.3">
      <c r="A248" s="38"/>
      <c r="B248" s="38"/>
      <c r="C248" s="38"/>
      <c r="D248" s="37"/>
      <c r="E248" s="123"/>
      <c r="F248" s="54"/>
      <c r="G248" s="122"/>
      <c r="H248" s="53"/>
      <c r="I248" s="46"/>
      <c r="J248" s="59"/>
      <c r="K248" s="133"/>
      <c r="L248" s="134"/>
      <c r="M248" s="69"/>
      <c r="N248" s="7"/>
      <c r="O248" s="148"/>
      <c r="P248" s="146"/>
      <c r="Q248" s="167"/>
      <c r="R248" s="166"/>
      <c r="S248" s="166"/>
      <c r="T248" s="173"/>
      <c r="U248" s="21"/>
    </row>
    <row r="249" spans="1:21" x14ac:dyDescent="0.3">
      <c r="A249" s="38"/>
      <c r="B249" s="38"/>
      <c r="C249" s="38"/>
      <c r="D249" s="37"/>
      <c r="E249" s="123"/>
      <c r="F249" s="54"/>
      <c r="G249" s="123"/>
      <c r="H249" s="54"/>
      <c r="I249" s="46"/>
      <c r="J249" s="58"/>
      <c r="K249" s="133"/>
      <c r="L249" s="134"/>
      <c r="M249" s="69"/>
      <c r="N249" s="7"/>
      <c r="O249" s="142"/>
      <c r="P249" s="32"/>
      <c r="Q249" s="5"/>
      <c r="R249" s="166"/>
      <c r="S249" s="166"/>
      <c r="T249" s="173"/>
      <c r="U249" s="21"/>
    </row>
    <row r="250" spans="1:21" x14ac:dyDescent="0.3">
      <c r="A250" s="38"/>
      <c r="B250" s="38"/>
      <c r="C250" s="38"/>
      <c r="D250" s="37"/>
      <c r="E250" s="123"/>
      <c r="F250" s="54"/>
      <c r="G250" s="122"/>
      <c r="H250" s="53"/>
      <c r="I250" s="46"/>
      <c r="J250" s="59"/>
      <c r="K250" s="133"/>
      <c r="L250" s="134"/>
      <c r="M250" s="69"/>
      <c r="N250" s="7"/>
      <c r="O250" s="148"/>
      <c r="P250" s="150"/>
      <c r="Q250" s="5"/>
      <c r="R250" s="166"/>
      <c r="S250" s="166"/>
      <c r="T250" s="173"/>
      <c r="U250" s="21"/>
    </row>
    <row r="251" spans="1:21" x14ac:dyDescent="0.3">
      <c r="A251" s="38"/>
      <c r="B251" s="38"/>
      <c r="C251" s="38"/>
      <c r="D251" s="37"/>
      <c r="E251" s="123"/>
      <c r="F251" s="54"/>
      <c r="G251" s="123"/>
      <c r="H251" s="54"/>
      <c r="I251" s="46"/>
      <c r="J251" s="60"/>
      <c r="K251" s="130"/>
      <c r="L251" s="131"/>
      <c r="M251" s="82"/>
      <c r="N251" s="7"/>
      <c r="O251" s="148"/>
      <c r="P251" s="32"/>
      <c r="Q251" s="5"/>
      <c r="R251" s="166"/>
      <c r="S251" s="166"/>
      <c r="T251" s="173"/>
      <c r="U251" s="21"/>
    </row>
    <row r="252" spans="1:21" x14ac:dyDescent="0.3">
      <c r="A252" s="38"/>
      <c r="B252" s="38"/>
      <c r="C252" s="38"/>
      <c r="D252" s="37"/>
      <c r="E252" s="123"/>
      <c r="F252" s="54"/>
      <c r="G252" s="122"/>
      <c r="H252" s="53"/>
      <c r="I252" s="46"/>
      <c r="J252" s="59"/>
      <c r="K252" s="130"/>
      <c r="L252" s="131"/>
      <c r="M252" s="67"/>
      <c r="N252" s="7"/>
      <c r="O252" s="148"/>
      <c r="P252" s="146"/>
      <c r="Q252" s="5"/>
      <c r="R252" s="166"/>
      <c r="S252" s="166"/>
      <c r="T252" s="173"/>
      <c r="U252" s="21"/>
    </row>
    <row r="253" spans="1:21" x14ac:dyDescent="0.3">
      <c r="A253" s="38"/>
      <c r="B253" s="38"/>
      <c r="C253" s="38"/>
      <c r="D253" s="37"/>
      <c r="E253" s="123"/>
      <c r="F253" s="54"/>
      <c r="G253" s="126"/>
      <c r="H253" s="55"/>
      <c r="I253" s="46"/>
      <c r="J253" s="58"/>
      <c r="K253" s="130"/>
      <c r="L253" s="131"/>
      <c r="M253" s="67"/>
      <c r="N253" s="7"/>
      <c r="O253" s="148"/>
      <c r="P253" s="32"/>
      <c r="Q253" s="167"/>
      <c r="R253" s="166"/>
      <c r="S253" s="166"/>
      <c r="T253" s="173"/>
      <c r="U253" s="21"/>
    </row>
    <row r="254" spans="1:21" x14ac:dyDescent="0.3">
      <c r="A254" s="38"/>
      <c r="B254" s="38"/>
      <c r="C254" s="38"/>
      <c r="D254" s="37"/>
      <c r="E254" s="123"/>
      <c r="F254" s="54"/>
      <c r="G254" s="126"/>
      <c r="H254" s="55"/>
      <c r="I254" s="46"/>
      <c r="J254" s="58"/>
      <c r="K254" s="130"/>
      <c r="L254" s="131"/>
      <c r="M254" s="67"/>
      <c r="N254" s="7"/>
      <c r="O254" s="148"/>
      <c r="P254" s="146"/>
      <c r="Q254" s="167"/>
      <c r="R254" s="166"/>
      <c r="S254" s="166"/>
      <c r="T254" s="173"/>
      <c r="U254" s="21"/>
    </row>
    <row r="255" spans="1:21" x14ac:dyDescent="0.3">
      <c r="A255" s="38"/>
      <c r="B255" s="38"/>
      <c r="C255" s="38"/>
      <c r="D255" s="37"/>
      <c r="E255" s="123"/>
      <c r="F255" s="54"/>
      <c r="G255" s="123"/>
      <c r="H255" s="54"/>
      <c r="I255" s="46"/>
      <c r="J255" s="58"/>
      <c r="K255" s="130"/>
      <c r="L255" s="131"/>
      <c r="M255" s="82"/>
      <c r="N255" s="7"/>
      <c r="O255" s="148"/>
      <c r="P255" s="150"/>
      <c r="Q255" s="167"/>
      <c r="R255" s="166"/>
      <c r="S255" s="166"/>
      <c r="T255" s="173"/>
      <c r="U255" s="21"/>
    </row>
    <row r="256" spans="1:21" x14ac:dyDescent="0.3">
      <c r="A256" s="38"/>
      <c r="B256" s="38"/>
      <c r="C256" s="38"/>
      <c r="D256" s="37"/>
      <c r="E256" s="123"/>
      <c r="F256" s="54"/>
      <c r="G256" s="122"/>
      <c r="H256" s="53"/>
      <c r="I256" s="46"/>
      <c r="J256" s="59"/>
      <c r="K256" s="130"/>
      <c r="L256" s="131"/>
      <c r="M256" s="82"/>
      <c r="N256" s="7"/>
      <c r="O256" s="142"/>
      <c r="P256" s="146"/>
      <c r="Q256" s="5"/>
      <c r="R256" s="166"/>
      <c r="S256" s="166"/>
      <c r="T256" s="173"/>
      <c r="U256" s="21"/>
    </row>
    <row r="257" spans="1:21" x14ac:dyDescent="0.3">
      <c r="A257" s="38"/>
      <c r="B257" s="38"/>
      <c r="C257" s="38"/>
      <c r="D257" s="37"/>
      <c r="E257" s="123"/>
      <c r="F257" s="54"/>
      <c r="G257" s="126"/>
      <c r="H257" s="55"/>
      <c r="I257" s="46"/>
      <c r="J257" s="58"/>
      <c r="K257" s="130"/>
      <c r="L257" s="131"/>
      <c r="M257" s="67"/>
      <c r="N257" s="7"/>
      <c r="O257" s="148"/>
      <c r="P257" s="32"/>
      <c r="Q257" s="167"/>
      <c r="R257" s="166"/>
      <c r="S257" s="166"/>
      <c r="T257" s="173"/>
      <c r="U257" s="21"/>
    </row>
    <row r="258" spans="1:21" x14ac:dyDescent="0.3">
      <c r="A258" s="38"/>
      <c r="B258" s="38"/>
      <c r="C258" s="38"/>
      <c r="D258" s="37"/>
      <c r="E258" s="123"/>
      <c r="F258" s="54"/>
      <c r="G258" s="126"/>
      <c r="H258" s="55"/>
      <c r="I258" s="46"/>
      <c r="J258" s="58"/>
      <c r="K258" s="130"/>
      <c r="L258" s="131"/>
      <c r="M258" s="67"/>
      <c r="N258" s="7"/>
      <c r="O258" s="148"/>
      <c r="P258" s="146"/>
      <c r="Q258" s="5"/>
      <c r="R258" s="166"/>
      <c r="S258" s="166"/>
      <c r="T258" s="173"/>
      <c r="U258" s="21"/>
    </row>
    <row r="259" spans="1:21" x14ac:dyDescent="0.3">
      <c r="A259" s="38"/>
      <c r="B259" s="38"/>
      <c r="C259" s="38"/>
      <c r="D259" s="37"/>
      <c r="E259" s="123"/>
      <c r="F259" s="54"/>
      <c r="G259" s="126"/>
      <c r="H259" s="55"/>
      <c r="I259" s="46"/>
      <c r="J259" s="58"/>
      <c r="K259" s="130"/>
      <c r="L259" s="131"/>
      <c r="M259" s="82"/>
      <c r="N259" s="7"/>
      <c r="O259" s="142"/>
      <c r="P259" s="146"/>
      <c r="Q259" s="167"/>
      <c r="R259" s="166"/>
      <c r="S259" s="166"/>
      <c r="T259" s="173"/>
      <c r="U259" s="21"/>
    </row>
    <row r="260" spans="1:21" x14ac:dyDescent="0.3">
      <c r="A260" s="38"/>
      <c r="B260" s="38"/>
      <c r="C260" s="38"/>
      <c r="D260" s="37"/>
      <c r="E260" s="123"/>
      <c r="F260" s="54"/>
      <c r="G260" s="126"/>
      <c r="H260" s="55"/>
      <c r="I260" s="46"/>
      <c r="J260" s="58"/>
      <c r="K260" s="130"/>
      <c r="L260" s="131"/>
      <c r="M260" s="67"/>
      <c r="N260" s="7"/>
      <c r="O260" s="142"/>
      <c r="P260" s="150"/>
      <c r="Q260" s="167"/>
      <c r="R260" s="166"/>
      <c r="S260" s="166"/>
      <c r="T260" s="173"/>
      <c r="U260" s="21"/>
    </row>
    <row r="261" spans="1:21" x14ac:dyDescent="0.3">
      <c r="A261" s="38"/>
      <c r="B261" s="38"/>
      <c r="C261" s="38"/>
      <c r="D261" s="37"/>
      <c r="E261" s="123"/>
      <c r="F261" s="54"/>
      <c r="G261" s="126"/>
      <c r="H261" s="55"/>
      <c r="I261" s="46"/>
      <c r="J261" s="58"/>
      <c r="K261" s="130"/>
      <c r="L261" s="131"/>
      <c r="M261" s="67"/>
      <c r="N261" s="7"/>
      <c r="O261" s="148"/>
      <c r="P261" s="150"/>
      <c r="Q261" s="5"/>
      <c r="R261" s="166"/>
      <c r="S261" s="166"/>
      <c r="T261" s="173"/>
      <c r="U261" s="21"/>
    </row>
    <row r="262" spans="1:21" x14ac:dyDescent="0.3">
      <c r="A262" s="38"/>
      <c r="B262" s="38"/>
      <c r="C262" s="38"/>
      <c r="D262" s="37"/>
      <c r="E262" s="123"/>
      <c r="F262" s="54"/>
      <c r="G262" s="126"/>
      <c r="H262" s="55"/>
      <c r="I262" s="46"/>
      <c r="J262" s="58"/>
      <c r="K262" s="130"/>
      <c r="L262" s="131"/>
      <c r="M262" s="67"/>
      <c r="N262" s="7"/>
      <c r="O262" s="148"/>
      <c r="P262" s="150"/>
      <c r="Q262" s="167"/>
      <c r="R262" s="166"/>
      <c r="S262" s="166"/>
      <c r="T262" s="173"/>
      <c r="U262" s="21"/>
    </row>
    <row r="263" spans="1:21" x14ac:dyDescent="0.3">
      <c r="A263" s="38"/>
      <c r="B263" s="38"/>
      <c r="C263" s="38"/>
      <c r="D263" s="37"/>
      <c r="E263" s="123"/>
      <c r="F263" s="54"/>
      <c r="G263" s="122"/>
      <c r="H263" s="53"/>
      <c r="I263" s="46"/>
      <c r="J263" s="59"/>
      <c r="K263" s="130"/>
      <c r="L263" s="131"/>
      <c r="M263" s="67"/>
      <c r="N263" s="7"/>
      <c r="O263" s="148"/>
      <c r="P263" s="150"/>
      <c r="Q263" s="5"/>
      <c r="R263" s="166"/>
      <c r="S263" s="166"/>
      <c r="T263" s="173"/>
      <c r="U263" s="21"/>
    </row>
    <row r="264" spans="1:21" x14ac:dyDescent="0.3">
      <c r="A264" s="38"/>
      <c r="B264" s="38"/>
      <c r="C264" s="38"/>
      <c r="D264" s="37"/>
      <c r="E264" s="123"/>
      <c r="F264" s="54"/>
      <c r="G264" s="126"/>
      <c r="H264" s="55"/>
      <c r="I264" s="46"/>
      <c r="J264" s="58"/>
      <c r="K264" s="130"/>
      <c r="L264" s="131"/>
      <c r="M264" s="67"/>
      <c r="N264" s="7"/>
      <c r="O264" s="148"/>
      <c r="P264" s="150"/>
      <c r="Q264" s="5"/>
      <c r="R264" s="166"/>
      <c r="S264" s="166"/>
      <c r="T264" s="173"/>
      <c r="U264" s="21"/>
    </row>
    <row r="265" spans="1:21" x14ac:dyDescent="0.3">
      <c r="A265" s="38"/>
      <c r="B265" s="38"/>
      <c r="C265" s="38"/>
      <c r="D265" s="37"/>
      <c r="E265" s="123"/>
      <c r="F265" s="54"/>
      <c r="G265" s="126"/>
      <c r="H265" s="55"/>
      <c r="I265" s="46"/>
      <c r="J265" s="58"/>
      <c r="K265" s="130"/>
      <c r="L265" s="131"/>
      <c r="M265" s="67"/>
      <c r="N265" s="7"/>
      <c r="O265" s="148"/>
      <c r="P265" s="146"/>
      <c r="Q265" s="167"/>
      <c r="R265" s="166"/>
      <c r="S265" s="166"/>
      <c r="T265" s="173"/>
      <c r="U265" s="21"/>
    </row>
    <row r="266" spans="1:21" x14ac:dyDescent="0.3">
      <c r="A266" s="38"/>
      <c r="B266" s="38"/>
      <c r="C266" s="38"/>
      <c r="D266" s="37"/>
      <c r="E266" s="122"/>
      <c r="F266" s="53"/>
      <c r="G266" s="122"/>
      <c r="H266" s="53"/>
      <c r="I266" s="46"/>
      <c r="J266" s="59"/>
      <c r="K266" s="130"/>
      <c r="L266" s="131"/>
      <c r="M266" s="67"/>
      <c r="N266" s="7"/>
      <c r="O266" s="142"/>
      <c r="P266" s="32"/>
      <c r="Q266" s="5"/>
      <c r="R266" s="166"/>
      <c r="S266" s="166"/>
      <c r="T266" s="173"/>
      <c r="U266" s="21"/>
    </row>
    <row r="267" spans="1:21" x14ac:dyDescent="0.3">
      <c r="A267" s="38"/>
      <c r="B267" s="38"/>
      <c r="C267" s="38"/>
      <c r="D267" s="37"/>
      <c r="E267" s="123"/>
      <c r="F267" s="54"/>
      <c r="G267" s="126"/>
      <c r="H267" s="55"/>
      <c r="I267" s="46"/>
      <c r="J267" s="58"/>
      <c r="K267" s="130"/>
      <c r="L267" s="131"/>
      <c r="M267" s="67"/>
      <c r="N267" s="7"/>
      <c r="O267" s="148"/>
      <c r="P267" s="150"/>
      <c r="Q267" s="5"/>
      <c r="R267" s="166"/>
      <c r="S267" s="166"/>
      <c r="T267" s="173"/>
      <c r="U267" s="21"/>
    </row>
    <row r="268" spans="1:21" x14ac:dyDescent="0.3">
      <c r="A268" s="38"/>
      <c r="B268" s="38"/>
      <c r="C268" s="38"/>
      <c r="D268" s="37"/>
      <c r="E268" s="123"/>
      <c r="F268" s="54"/>
      <c r="G268" s="123"/>
      <c r="H268" s="54"/>
      <c r="I268" s="46"/>
      <c r="J268" s="58"/>
      <c r="K268" s="130"/>
      <c r="L268" s="131"/>
      <c r="M268" s="82"/>
      <c r="N268" s="7"/>
      <c r="O268" s="142"/>
      <c r="P268" s="32"/>
      <c r="Q268" s="167"/>
      <c r="R268" s="166"/>
      <c r="S268" s="166"/>
      <c r="T268" s="173"/>
      <c r="U268" s="21"/>
    </row>
    <row r="269" spans="1:21" x14ac:dyDescent="0.3">
      <c r="A269" s="38"/>
      <c r="B269" s="38"/>
      <c r="C269" s="38"/>
      <c r="D269" s="37"/>
      <c r="E269" s="123"/>
      <c r="F269" s="54"/>
      <c r="G269" s="126"/>
      <c r="H269" s="55"/>
      <c r="I269" s="46"/>
      <c r="J269" s="58"/>
      <c r="K269" s="130"/>
      <c r="L269" s="131"/>
      <c r="M269" s="67"/>
      <c r="N269" s="7"/>
      <c r="O269" s="148"/>
      <c r="P269" s="150"/>
      <c r="Q269" s="5"/>
      <c r="R269" s="166"/>
      <c r="S269" s="166"/>
      <c r="T269" s="173"/>
      <c r="U269" s="21"/>
    </row>
    <row r="270" spans="1:21" x14ac:dyDescent="0.3">
      <c r="A270" s="38"/>
      <c r="B270" s="38"/>
      <c r="C270" s="38"/>
      <c r="D270" s="37"/>
      <c r="E270" s="123"/>
      <c r="F270" s="54"/>
      <c r="G270" s="122"/>
      <c r="H270" s="53"/>
      <c r="I270" s="46"/>
      <c r="J270" s="59"/>
      <c r="K270" s="130"/>
      <c r="L270" s="131"/>
      <c r="M270" s="67"/>
      <c r="N270" s="7"/>
      <c r="O270" s="142"/>
      <c r="P270" s="32"/>
      <c r="Q270" s="167"/>
      <c r="R270" s="166"/>
      <c r="S270" s="166"/>
      <c r="T270" s="173"/>
      <c r="U270" s="21"/>
    </row>
    <row r="271" spans="1:21" x14ac:dyDescent="0.3">
      <c r="A271" s="38"/>
      <c r="B271" s="38"/>
      <c r="C271" s="38"/>
      <c r="D271" s="37"/>
      <c r="E271" s="123"/>
      <c r="F271" s="54"/>
      <c r="G271" s="122"/>
      <c r="H271" s="53"/>
      <c r="I271" s="46"/>
      <c r="J271" s="59"/>
      <c r="K271" s="130"/>
      <c r="L271" s="131"/>
      <c r="M271" s="67"/>
      <c r="N271" s="7"/>
      <c r="O271" s="148"/>
      <c r="P271" s="146"/>
      <c r="Q271" s="5"/>
      <c r="R271" s="166"/>
      <c r="S271" s="166"/>
      <c r="T271" s="173"/>
      <c r="U271" s="21"/>
    </row>
    <row r="272" spans="1:21" x14ac:dyDescent="0.3">
      <c r="A272" s="38"/>
      <c r="B272" s="38"/>
      <c r="C272" s="38"/>
      <c r="D272" s="37"/>
      <c r="E272" s="123"/>
      <c r="F272" s="54"/>
      <c r="G272" s="126"/>
      <c r="H272" s="55"/>
      <c r="I272" s="46"/>
      <c r="J272" s="58"/>
      <c r="K272" s="135"/>
      <c r="L272" s="136"/>
      <c r="M272" s="82"/>
      <c r="N272" s="7"/>
      <c r="O272" s="148"/>
      <c r="P272" s="150"/>
      <c r="Q272" s="5"/>
      <c r="R272" s="166"/>
      <c r="S272" s="166"/>
      <c r="T272" s="173"/>
      <c r="U272" s="21"/>
    </row>
    <row r="273" spans="1:21" x14ac:dyDescent="0.3">
      <c r="A273" s="38"/>
      <c r="B273" s="38"/>
      <c r="C273" s="38"/>
      <c r="D273" s="37"/>
      <c r="E273" s="122"/>
      <c r="F273" s="53"/>
      <c r="G273" s="122"/>
      <c r="H273" s="53"/>
      <c r="I273" s="46"/>
      <c r="J273" s="59"/>
      <c r="K273" s="130"/>
      <c r="L273" s="131"/>
      <c r="M273" s="82"/>
      <c r="N273" s="7"/>
      <c r="O273" s="148"/>
      <c r="P273" s="150"/>
      <c r="Q273" s="167"/>
      <c r="R273" s="166"/>
      <c r="S273" s="166"/>
      <c r="T273" s="173"/>
      <c r="U273" s="21"/>
    </row>
    <row r="274" spans="1:21" x14ac:dyDescent="0.3">
      <c r="A274" s="38"/>
      <c r="B274" s="38"/>
      <c r="C274" s="38"/>
      <c r="D274" s="37"/>
      <c r="E274" s="123"/>
      <c r="F274" s="54"/>
      <c r="G274" s="126"/>
      <c r="H274" s="55"/>
      <c r="I274" s="46"/>
      <c r="J274" s="58"/>
      <c r="K274" s="133"/>
      <c r="L274" s="134"/>
      <c r="M274" s="69"/>
      <c r="N274" s="7"/>
      <c r="O274" s="148"/>
      <c r="P274" s="150"/>
      <c r="Q274" s="167"/>
      <c r="R274" s="166"/>
      <c r="S274" s="166"/>
      <c r="T274" s="173"/>
      <c r="U274" s="21"/>
    </row>
    <row r="275" spans="1:21" x14ac:dyDescent="0.3">
      <c r="A275" s="38"/>
      <c r="B275" s="38"/>
      <c r="C275" s="38"/>
      <c r="D275" s="37"/>
      <c r="E275" s="123"/>
      <c r="F275" s="54"/>
      <c r="G275" s="123"/>
      <c r="H275" s="54"/>
      <c r="I275" s="46"/>
      <c r="J275" s="58"/>
      <c r="K275" s="133"/>
      <c r="L275" s="134"/>
      <c r="M275" s="69"/>
      <c r="N275" s="7"/>
      <c r="O275" s="148"/>
      <c r="P275" s="146"/>
      <c r="Q275" s="5"/>
      <c r="R275" s="166"/>
      <c r="S275" s="166"/>
      <c r="T275" s="173"/>
      <c r="U275" s="21"/>
    </row>
    <row r="276" spans="1:21" x14ac:dyDescent="0.3">
      <c r="A276" s="38"/>
      <c r="B276" s="38"/>
      <c r="C276" s="38"/>
      <c r="D276" s="37"/>
      <c r="E276" s="123"/>
      <c r="F276" s="54"/>
      <c r="G276" s="126"/>
      <c r="H276" s="55"/>
      <c r="I276" s="46"/>
      <c r="J276" s="58"/>
      <c r="K276" s="133"/>
      <c r="L276" s="134"/>
      <c r="M276" s="69"/>
      <c r="N276" s="7"/>
      <c r="O276" s="142"/>
      <c r="P276" s="146"/>
      <c r="Q276" s="5"/>
      <c r="R276" s="166"/>
      <c r="S276" s="166"/>
      <c r="T276" s="173"/>
      <c r="U276" s="21"/>
    </row>
    <row r="277" spans="1:21" x14ac:dyDescent="0.3">
      <c r="A277" s="38"/>
      <c r="B277" s="38"/>
      <c r="C277" s="38"/>
      <c r="D277" s="37"/>
      <c r="E277" s="123"/>
      <c r="F277" s="54"/>
      <c r="G277" s="126"/>
      <c r="H277" s="55"/>
      <c r="I277" s="46"/>
      <c r="J277" s="58"/>
      <c r="K277" s="133"/>
      <c r="L277" s="134"/>
      <c r="M277" s="69"/>
      <c r="N277" s="7"/>
      <c r="O277" s="148"/>
      <c r="P277" s="150"/>
      <c r="Q277" s="5"/>
      <c r="R277" s="166"/>
      <c r="S277" s="166"/>
      <c r="T277" s="173"/>
      <c r="U277" s="21"/>
    </row>
    <row r="278" spans="1:21" x14ac:dyDescent="0.3">
      <c r="A278" s="38"/>
      <c r="B278" s="38"/>
      <c r="C278" s="38"/>
      <c r="D278" s="37"/>
      <c r="E278" s="123"/>
      <c r="F278" s="54"/>
      <c r="G278" s="126"/>
      <c r="H278" s="55"/>
      <c r="I278" s="46"/>
      <c r="J278" s="58"/>
      <c r="K278" s="135"/>
      <c r="L278" s="136"/>
      <c r="M278" s="82"/>
      <c r="N278" s="7"/>
      <c r="O278" s="148"/>
      <c r="P278" s="32"/>
      <c r="Q278" s="5"/>
      <c r="R278" s="166"/>
      <c r="S278" s="166"/>
      <c r="T278" s="173"/>
      <c r="U278" s="21"/>
    </row>
    <row r="279" spans="1:21" x14ac:dyDescent="0.3">
      <c r="A279" s="38"/>
      <c r="B279" s="38"/>
      <c r="C279" s="38"/>
      <c r="D279" s="37"/>
      <c r="E279" s="122"/>
      <c r="F279" s="53"/>
      <c r="G279" s="122"/>
      <c r="H279" s="53"/>
      <c r="I279" s="46"/>
      <c r="J279" s="59"/>
      <c r="K279" s="130"/>
      <c r="L279" s="131"/>
      <c r="M279" s="67"/>
      <c r="N279" s="7"/>
      <c r="O279" s="148"/>
      <c r="P279" s="146"/>
      <c r="Q279" s="167"/>
      <c r="R279" s="166"/>
      <c r="S279" s="166"/>
      <c r="T279" s="173"/>
      <c r="U279" s="21"/>
    </row>
    <row r="280" spans="1:21" x14ac:dyDescent="0.3">
      <c r="A280" s="38"/>
      <c r="B280" s="38"/>
      <c r="C280" s="38"/>
      <c r="D280" s="37"/>
      <c r="E280" s="123"/>
      <c r="F280" s="54"/>
      <c r="G280" s="126"/>
      <c r="H280" s="55"/>
      <c r="I280" s="46"/>
      <c r="J280" s="58"/>
      <c r="K280" s="135"/>
      <c r="L280" s="136"/>
      <c r="M280" s="82"/>
      <c r="N280" s="7"/>
      <c r="O280" s="148"/>
      <c r="P280" s="32"/>
      <c r="Q280" s="5"/>
      <c r="R280" s="166"/>
      <c r="S280" s="166"/>
      <c r="T280" s="173"/>
      <c r="U280" s="21"/>
    </row>
    <row r="281" spans="1:21" x14ac:dyDescent="0.3">
      <c r="A281" s="38"/>
      <c r="B281" s="38"/>
      <c r="C281" s="38"/>
      <c r="D281" s="37"/>
      <c r="E281" s="122"/>
      <c r="F281" s="53"/>
      <c r="G281" s="126"/>
      <c r="H281" s="55"/>
      <c r="I281" s="46"/>
      <c r="J281" s="58"/>
      <c r="K281" s="135"/>
      <c r="L281" s="136"/>
      <c r="M281" s="82"/>
      <c r="N281" s="7"/>
      <c r="O281" s="148"/>
      <c r="P281" s="146"/>
      <c r="Q281" s="167"/>
      <c r="R281" s="166"/>
      <c r="S281" s="166"/>
      <c r="T281" s="173"/>
      <c r="U281" s="21"/>
    </row>
    <row r="282" spans="1:21" x14ac:dyDescent="0.3">
      <c r="A282" s="38"/>
      <c r="B282" s="38"/>
      <c r="C282" s="38"/>
      <c r="D282" s="37"/>
      <c r="E282" s="122"/>
      <c r="F282" s="53"/>
      <c r="G282" s="126"/>
      <c r="H282" s="55"/>
      <c r="I282" s="46"/>
      <c r="J282" s="58"/>
      <c r="K282" s="130"/>
      <c r="L282" s="131"/>
      <c r="M282" s="67"/>
      <c r="N282" s="7"/>
      <c r="O282" s="142"/>
      <c r="P282" s="150"/>
      <c r="Q282" s="167"/>
      <c r="R282" s="166"/>
      <c r="S282" s="166"/>
      <c r="T282" s="173"/>
      <c r="U282" s="21"/>
    </row>
    <row r="283" spans="1:21" x14ac:dyDescent="0.3">
      <c r="A283" s="38"/>
      <c r="B283" s="38"/>
      <c r="C283" s="38"/>
      <c r="D283" s="37"/>
      <c r="E283" s="123"/>
      <c r="F283" s="54"/>
      <c r="G283" s="126"/>
      <c r="H283" s="55"/>
      <c r="I283" s="46"/>
      <c r="J283" s="58"/>
      <c r="K283" s="135"/>
      <c r="L283" s="136"/>
      <c r="M283" s="82"/>
      <c r="N283" s="7"/>
      <c r="O283" s="148"/>
      <c r="P283" s="150"/>
      <c r="Q283" s="167"/>
      <c r="R283" s="166"/>
      <c r="S283" s="166"/>
      <c r="T283" s="173"/>
      <c r="U283" s="21"/>
    </row>
    <row r="284" spans="1:21" x14ac:dyDescent="0.3">
      <c r="A284" s="38"/>
      <c r="B284" s="38"/>
      <c r="C284" s="38"/>
      <c r="D284" s="37"/>
      <c r="E284" s="122"/>
      <c r="F284" s="53"/>
      <c r="G284" s="122"/>
      <c r="H284" s="53"/>
      <c r="I284" s="46"/>
      <c r="J284" s="59"/>
      <c r="K284" s="130"/>
      <c r="L284" s="131"/>
      <c r="M284" s="67"/>
      <c r="N284" s="7"/>
      <c r="O284" s="148"/>
      <c r="P284" s="32"/>
      <c r="Q284" s="167"/>
      <c r="R284" s="166"/>
      <c r="S284" s="166"/>
      <c r="T284" s="173"/>
      <c r="U284" s="21"/>
    </row>
    <row r="285" spans="1:21" x14ac:dyDescent="0.3">
      <c r="A285" s="38"/>
      <c r="B285" s="38"/>
      <c r="C285" s="38"/>
      <c r="D285" s="37"/>
      <c r="E285" s="123"/>
      <c r="F285" s="54"/>
      <c r="G285" s="126"/>
      <c r="H285" s="55"/>
      <c r="I285" s="46"/>
      <c r="J285" s="58"/>
      <c r="K285" s="130"/>
      <c r="L285" s="131"/>
      <c r="M285" s="67"/>
      <c r="N285" s="7"/>
      <c r="O285" s="142"/>
      <c r="P285" s="146"/>
      <c r="Q285" s="167"/>
      <c r="R285" s="166"/>
      <c r="S285" s="166"/>
      <c r="T285" s="173"/>
      <c r="U285" s="21"/>
    </row>
    <row r="286" spans="1:21" x14ac:dyDescent="0.3">
      <c r="A286" s="38"/>
      <c r="B286" s="38"/>
      <c r="C286" s="38"/>
      <c r="D286" s="37"/>
      <c r="E286" s="123"/>
      <c r="F286" s="54"/>
      <c r="G286" s="123"/>
      <c r="H286" s="54"/>
      <c r="I286" s="46"/>
      <c r="J286" s="60"/>
      <c r="K286" s="130"/>
      <c r="L286" s="131"/>
      <c r="M286" s="67"/>
      <c r="N286" s="7"/>
      <c r="O286" s="142"/>
      <c r="P286" s="150"/>
      <c r="Q286" s="167"/>
      <c r="R286" s="166"/>
      <c r="S286" s="166"/>
      <c r="T286" s="173"/>
      <c r="U286" s="21"/>
    </row>
    <row r="287" spans="1:21" x14ac:dyDescent="0.3">
      <c r="A287" s="38"/>
      <c r="B287" s="38"/>
      <c r="C287" s="38"/>
      <c r="D287" s="37"/>
      <c r="E287" s="123"/>
      <c r="F287" s="54"/>
      <c r="G287" s="126"/>
      <c r="H287" s="55"/>
      <c r="I287" s="46"/>
      <c r="J287" s="58"/>
      <c r="K287" s="130"/>
      <c r="L287" s="131"/>
      <c r="M287" s="67"/>
      <c r="N287" s="7"/>
      <c r="O287" s="142"/>
      <c r="P287" s="146"/>
      <c r="Q287" s="167"/>
      <c r="R287" s="166"/>
      <c r="S287" s="166"/>
      <c r="T287" s="173"/>
      <c r="U287" s="21"/>
    </row>
    <row r="288" spans="1:21" x14ac:dyDescent="0.3">
      <c r="A288" s="38"/>
      <c r="B288" s="38"/>
      <c r="C288" s="38"/>
      <c r="D288" s="37"/>
      <c r="E288" s="123"/>
      <c r="F288" s="54"/>
      <c r="G288" s="126"/>
      <c r="H288" s="55"/>
      <c r="I288" s="46"/>
      <c r="J288" s="58"/>
      <c r="K288" s="130"/>
      <c r="L288" s="131"/>
      <c r="M288" s="67"/>
      <c r="N288" s="7"/>
      <c r="O288" s="142"/>
      <c r="P288" s="146"/>
      <c r="Q288" s="167"/>
      <c r="R288" s="166"/>
      <c r="S288" s="166"/>
      <c r="T288" s="173"/>
      <c r="U288" s="21"/>
    </row>
    <row r="289" spans="1:21" x14ac:dyDescent="0.3">
      <c r="A289" s="38"/>
      <c r="B289" s="38"/>
      <c r="C289" s="38"/>
      <c r="D289" s="37"/>
      <c r="E289" s="123"/>
      <c r="F289" s="54"/>
      <c r="G289" s="126"/>
      <c r="H289" s="55"/>
      <c r="I289" s="46"/>
      <c r="J289" s="58"/>
      <c r="K289" s="135"/>
      <c r="L289" s="136"/>
      <c r="M289" s="82"/>
      <c r="N289" s="7"/>
      <c r="O289" s="148"/>
      <c r="P289" s="146"/>
      <c r="Q289" s="167"/>
      <c r="R289" s="166"/>
      <c r="S289" s="166"/>
      <c r="T289" s="173"/>
      <c r="U289" s="21"/>
    </row>
    <row r="290" spans="1:21" x14ac:dyDescent="0.3">
      <c r="A290" s="38"/>
      <c r="B290" s="38"/>
      <c r="C290" s="38"/>
      <c r="D290" s="37"/>
      <c r="E290" s="122"/>
      <c r="F290" s="53"/>
      <c r="G290" s="126"/>
      <c r="H290" s="55"/>
      <c r="I290" s="46"/>
      <c r="J290" s="58"/>
      <c r="K290" s="130"/>
      <c r="L290" s="131"/>
      <c r="M290" s="67"/>
      <c r="N290" s="7"/>
      <c r="O290" s="148"/>
      <c r="P290" s="32"/>
      <c r="Q290" s="167"/>
      <c r="R290" s="166"/>
      <c r="S290" s="166"/>
      <c r="T290" s="173"/>
      <c r="U290" s="21"/>
    </row>
    <row r="291" spans="1:21" x14ac:dyDescent="0.3">
      <c r="A291" s="38"/>
      <c r="B291" s="38"/>
      <c r="C291" s="38"/>
      <c r="D291" s="37"/>
      <c r="E291" s="123"/>
      <c r="F291" s="54"/>
      <c r="G291" s="126"/>
      <c r="H291" s="55"/>
      <c r="I291" s="46"/>
      <c r="J291" s="58"/>
      <c r="K291" s="130"/>
      <c r="L291" s="131"/>
      <c r="M291" s="67"/>
      <c r="N291" s="7"/>
      <c r="O291" s="148"/>
      <c r="P291" s="32"/>
      <c r="Q291" s="167"/>
      <c r="R291" s="166"/>
      <c r="S291" s="166"/>
      <c r="T291" s="173"/>
      <c r="U291" s="21"/>
    </row>
    <row r="292" spans="1:21" x14ac:dyDescent="0.3">
      <c r="A292" s="38"/>
      <c r="B292" s="38"/>
      <c r="C292" s="38"/>
      <c r="D292" s="37"/>
      <c r="E292" s="123"/>
      <c r="F292" s="54"/>
      <c r="G292" s="123"/>
      <c r="H292" s="54"/>
      <c r="I292" s="46"/>
      <c r="J292" s="60"/>
      <c r="K292" s="130"/>
      <c r="L292" s="131"/>
      <c r="M292" s="67"/>
      <c r="N292" s="7"/>
      <c r="O292" s="148"/>
      <c r="P292" s="32"/>
      <c r="Q292" s="167"/>
      <c r="R292" s="166"/>
      <c r="S292" s="166"/>
      <c r="T292" s="173"/>
      <c r="U292" s="21"/>
    </row>
    <row r="293" spans="1:21" x14ac:dyDescent="0.3">
      <c r="A293" s="38"/>
      <c r="B293" s="38"/>
      <c r="C293" s="38"/>
      <c r="D293" s="37"/>
      <c r="E293" s="123"/>
      <c r="F293" s="54"/>
      <c r="G293" s="126"/>
      <c r="H293" s="55"/>
      <c r="I293" s="46"/>
      <c r="J293" s="58"/>
      <c r="K293" s="135"/>
      <c r="L293" s="136"/>
      <c r="M293" s="82"/>
      <c r="N293" s="7"/>
      <c r="O293" s="148"/>
      <c r="P293" s="146"/>
      <c r="Q293" s="167"/>
      <c r="R293" s="166"/>
      <c r="S293" s="166"/>
      <c r="T293" s="173"/>
      <c r="U293" s="21"/>
    </row>
    <row r="294" spans="1:21" x14ac:dyDescent="0.3">
      <c r="A294" s="38"/>
      <c r="B294" s="38"/>
      <c r="C294" s="38"/>
      <c r="D294" s="37"/>
      <c r="E294" s="122"/>
      <c r="F294" s="53"/>
      <c r="G294" s="126"/>
      <c r="H294" s="55"/>
      <c r="I294" s="46"/>
      <c r="J294" s="58"/>
      <c r="K294" s="135"/>
      <c r="L294" s="136"/>
      <c r="M294" s="82"/>
      <c r="N294" s="7"/>
      <c r="O294" s="148"/>
      <c r="P294" s="146"/>
      <c r="Q294" s="167"/>
      <c r="R294" s="166"/>
      <c r="S294" s="166"/>
      <c r="T294" s="173"/>
      <c r="U294" s="21"/>
    </row>
    <row r="295" spans="1:21" x14ac:dyDescent="0.3">
      <c r="A295" s="38"/>
      <c r="B295" s="38"/>
      <c r="C295" s="38"/>
      <c r="D295" s="37"/>
      <c r="E295" s="122"/>
      <c r="F295" s="53"/>
      <c r="G295" s="126"/>
      <c r="H295" s="55"/>
      <c r="I295" s="46"/>
      <c r="J295" s="58"/>
      <c r="K295" s="135"/>
      <c r="L295" s="136"/>
      <c r="M295" s="82"/>
      <c r="N295" s="7"/>
      <c r="O295" s="148"/>
      <c r="P295" s="32"/>
      <c r="Q295" s="5"/>
      <c r="R295" s="166"/>
      <c r="S295" s="166"/>
      <c r="T295" s="173"/>
      <c r="U295" s="21"/>
    </row>
    <row r="296" spans="1:21" x14ac:dyDescent="0.3">
      <c r="A296" s="38"/>
      <c r="B296" s="38"/>
      <c r="C296" s="38"/>
      <c r="D296" s="37"/>
      <c r="E296" s="122"/>
      <c r="F296" s="53"/>
      <c r="G296" s="126"/>
      <c r="H296" s="55"/>
      <c r="I296" s="46"/>
      <c r="J296" s="58"/>
      <c r="K296" s="130"/>
      <c r="L296" s="131"/>
      <c r="M296" s="67"/>
      <c r="N296" s="7"/>
      <c r="O296" s="148"/>
      <c r="P296" s="32"/>
      <c r="Q296" s="167"/>
      <c r="R296" s="166"/>
      <c r="S296" s="166"/>
      <c r="T296" s="173"/>
      <c r="U296" s="21"/>
    </row>
    <row r="297" spans="1:21" x14ac:dyDescent="0.3">
      <c r="A297" s="38"/>
      <c r="B297" s="38"/>
      <c r="C297" s="38"/>
      <c r="D297" s="37"/>
      <c r="E297" s="123"/>
      <c r="F297" s="54"/>
      <c r="G297" s="126"/>
      <c r="H297" s="55"/>
      <c r="I297" s="46"/>
      <c r="J297" s="58"/>
      <c r="K297" s="135"/>
      <c r="L297" s="136"/>
      <c r="M297" s="82"/>
      <c r="N297" s="7"/>
      <c r="O297" s="148"/>
      <c r="P297" s="146"/>
      <c r="Q297" s="167"/>
      <c r="R297" s="166"/>
      <c r="S297" s="166"/>
      <c r="T297" s="173"/>
      <c r="U297" s="21"/>
    </row>
    <row r="298" spans="1:21" x14ac:dyDescent="0.3">
      <c r="A298" s="38"/>
      <c r="B298" s="38"/>
      <c r="C298" s="38"/>
      <c r="D298" s="37"/>
      <c r="E298" s="122"/>
      <c r="F298" s="53"/>
      <c r="G298" s="126"/>
      <c r="H298" s="55"/>
      <c r="I298" s="46"/>
      <c r="J298" s="58"/>
      <c r="K298" s="130"/>
      <c r="L298" s="131"/>
      <c r="M298" s="67"/>
      <c r="N298" s="7"/>
      <c r="O298" s="148"/>
      <c r="P298" s="146"/>
      <c r="Q298" s="167"/>
      <c r="R298" s="166"/>
      <c r="S298" s="166"/>
      <c r="T298" s="173"/>
      <c r="U298" s="21"/>
    </row>
    <row r="299" spans="1:21" x14ac:dyDescent="0.3">
      <c r="A299" s="38"/>
      <c r="B299" s="38"/>
      <c r="C299" s="38"/>
      <c r="D299" s="37"/>
      <c r="E299" s="123"/>
      <c r="F299" s="54"/>
      <c r="G299" s="126"/>
      <c r="H299" s="55"/>
      <c r="I299" s="46"/>
      <c r="J299" s="58"/>
      <c r="K299" s="135"/>
      <c r="L299" s="136"/>
      <c r="M299" s="82"/>
      <c r="N299" s="7"/>
      <c r="O299" s="148"/>
      <c r="P299" s="146"/>
      <c r="Q299" s="167"/>
      <c r="R299" s="166"/>
      <c r="S299" s="166"/>
      <c r="T299" s="173"/>
      <c r="U299" s="21"/>
    </row>
    <row r="300" spans="1:21" x14ac:dyDescent="0.3">
      <c r="A300" s="38"/>
      <c r="B300" s="38"/>
      <c r="C300" s="38"/>
      <c r="D300" s="37"/>
      <c r="E300" s="122"/>
      <c r="F300" s="53"/>
      <c r="G300" s="126"/>
      <c r="H300" s="55"/>
      <c r="I300" s="46"/>
      <c r="J300" s="58"/>
      <c r="K300" s="133"/>
      <c r="L300" s="134"/>
      <c r="M300" s="69"/>
      <c r="N300" s="7"/>
      <c r="O300" s="148"/>
      <c r="P300" s="150"/>
      <c r="Q300" s="167"/>
      <c r="R300" s="166"/>
      <c r="S300" s="166"/>
      <c r="T300" s="173"/>
      <c r="U300" s="21"/>
    </row>
    <row r="301" spans="1:21" x14ac:dyDescent="0.3">
      <c r="A301" s="38"/>
      <c r="B301" s="38"/>
      <c r="C301" s="38"/>
      <c r="D301" s="37"/>
      <c r="E301" s="123"/>
      <c r="F301" s="54"/>
      <c r="G301" s="126"/>
      <c r="H301" s="55"/>
      <c r="I301" s="46"/>
      <c r="J301" s="58"/>
      <c r="K301" s="133"/>
      <c r="L301" s="134"/>
      <c r="M301" s="69"/>
      <c r="N301" s="7"/>
      <c r="O301" s="142"/>
      <c r="P301" s="32"/>
      <c r="Q301" s="167"/>
      <c r="R301" s="166"/>
      <c r="S301" s="166"/>
      <c r="T301" s="173"/>
      <c r="U301" s="21"/>
    </row>
    <row r="302" spans="1:21" x14ac:dyDescent="0.3">
      <c r="A302" s="38"/>
      <c r="B302" s="38"/>
      <c r="C302" s="38"/>
      <c r="D302" s="37"/>
      <c r="E302" s="123"/>
      <c r="F302" s="54"/>
      <c r="G302" s="126"/>
      <c r="H302" s="55"/>
      <c r="I302" s="46"/>
      <c r="J302" s="58"/>
      <c r="K302" s="133"/>
      <c r="L302" s="134"/>
      <c r="M302" s="69"/>
      <c r="N302" s="7"/>
      <c r="O302" s="142"/>
      <c r="P302" s="32"/>
      <c r="Q302" s="167"/>
      <c r="R302" s="166"/>
      <c r="S302" s="166"/>
      <c r="T302" s="173"/>
      <c r="U302" s="21"/>
    </row>
    <row r="303" spans="1:21" x14ac:dyDescent="0.3">
      <c r="A303" s="38"/>
      <c r="B303" s="38"/>
      <c r="C303" s="38"/>
      <c r="D303" s="37"/>
      <c r="E303" s="123"/>
      <c r="F303" s="54"/>
      <c r="G303" s="126"/>
      <c r="H303" s="55"/>
      <c r="I303" s="46"/>
      <c r="J303" s="58"/>
      <c r="K303" s="135"/>
      <c r="L303" s="136"/>
      <c r="M303" s="82"/>
      <c r="N303" s="7"/>
      <c r="O303" s="148"/>
      <c r="P303" s="146"/>
      <c r="Q303" s="167"/>
      <c r="R303" s="166"/>
      <c r="S303" s="166"/>
      <c r="T303" s="173"/>
      <c r="U303" s="21"/>
    </row>
    <row r="304" spans="1:21" x14ac:dyDescent="0.3">
      <c r="A304" s="38"/>
      <c r="B304" s="38"/>
      <c r="C304" s="38"/>
      <c r="D304" s="37"/>
      <c r="G304" s="126"/>
      <c r="H304" s="55"/>
      <c r="I304" s="46"/>
      <c r="J304" s="58"/>
      <c r="K304" s="130"/>
      <c r="L304" s="131"/>
      <c r="M304" s="67"/>
      <c r="N304" s="7"/>
      <c r="O304" s="142"/>
      <c r="P304" s="146"/>
      <c r="Q304" s="167"/>
      <c r="R304" s="166"/>
      <c r="S304" s="166"/>
      <c r="T304" s="173"/>
      <c r="U304" s="21"/>
    </row>
    <row r="305" spans="1:21" x14ac:dyDescent="0.3">
      <c r="A305" s="38"/>
      <c r="B305" s="38"/>
      <c r="C305" s="38"/>
      <c r="D305" s="37"/>
      <c r="E305" s="123"/>
      <c r="F305" s="54"/>
      <c r="G305" s="126"/>
      <c r="H305" s="55"/>
      <c r="I305" s="46"/>
      <c r="J305" s="58"/>
      <c r="K305" s="130"/>
      <c r="L305" s="131"/>
      <c r="M305" s="67"/>
      <c r="N305" s="7"/>
      <c r="O305" s="142"/>
      <c r="P305" s="32"/>
      <c r="Q305" s="167"/>
      <c r="R305" s="166"/>
      <c r="S305" s="166"/>
      <c r="T305" s="173"/>
      <c r="U305" s="21"/>
    </row>
    <row r="306" spans="1:21" x14ac:dyDescent="0.3">
      <c r="A306" s="38"/>
      <c r="B306" s="38"/>
      <c r="C306" s="38"/>
      <c r="D306" s="37"/>
      <c r="E306" s="123"/>
      <c r="F306" s="54"/>
      <c r="G306" s="122"/>
      <c r="H306" s="53"/>
      <c r="I306" s="46"/>
      <c r="J306" s="59"/>
      <c r="K306" s="130"/>
      <c r="L306" s="131"/>
      <c r="M306" s="67"/>
      <c r="N306" s="7"/>
      <c r="O306" s="148"/>
      <c r="P306" s="150"/>
      <c r="Q306" s="167"/>
      <c r="R306" s="166"/>
      <c r="S306" s="166"/>
      <c r="T306" s="173"/>
      <c r="U306" s="21"/>
    </row>
    <row r="307" spans="1:21" x14ac:dyDescent="0.3">
      <c r="A307" s="38"/>
      <c r="B307" s="38"/>
      <c r="C307" s="38"/>
      <c r="D307" s="37"/>
      <c r="E307" s="123"/>
      <c r="F307" s="54"/>
      <c r="G307" s="126"/>
      <c r="H307" s="55"/>
      <c r="I307" s="46"/>
      <c r="J307" s="58"/>
      <c r="K307" s="135"/>
      <c r="L307" s="136"/>
      <c r="M307" s="82"/>
      <c r="N307" s="7"/>
      <c r="O307" s="148"/>
      <c r="P307" s="146"/>
      <c r="Q307" s="167"/>
      <c r="R307" s="166"/>
      <c r="S307" s="166"/>
      <c r="T307" s="173"/>
      <c r="U307" s="21"/>
    </row>
    <row r="308" spans="1:21" x14ac:dyDescent="0.3">
      <c r="A308" s="38"/>
      <c r="B308" s="38"/>
      <c r="C308" s="38"/>
      <c r="D308" s="37"/>
      <c r="E308" s="122"/>
      <c r="F308" s="53"/>
      <c r="G308" s="126"/>
      <c r="H308" s="55"/>
      <c r="I308" s="46"/>
      <c r="J308" s="58"/>
      <c r="K308" s="135"/>
      <c r="L308" s="136"/>
      <c r="M308" s="82"/>
      <c r="N308" s="7"/>
      <c r="O308" s="148"/>
      <c r="P308" s="32"/>
      <c r="Q308" s="167"/>
      <c r="R308" s="166"/>
      <c r="S308" s="166"/>
      <c r="T308" s="173"/>
      <c r="U308" s="21"/>
    </row>
    <row r="309" spans="1:21" x14ac:dyDescent="0.3">
      <c r="A309" s="38"/>
      <c r="B309" s="38"/>
      <c r="C309" s="38"/>
      <c r="D309" s="37"/>
      <c r="E309" s="123"/>
      <c r="F309" s="54"/>
      <c r="G309" s="126"/>
      <c r="H309" s="55"/>
      <c r="I309" s="46"/>
      <c r="J309" s="58"/>
      <c r="K309" s="135"/>
      <c r="L309" s="136"/>
      <c r="M309" s="82"/>
      <c r="N309" s="7"/>
      <c r="O309" s="142"/>
      <c r="P309" s="150"/>
      <c r="Q309" s="167"/>
      <c r="R309" s="166"/>
      <c r="S309" s="166"/>
      <c r="T309" s="173"/>
      <c r="U309" s="21"/>
    </row>
    <row r="310" spans="1:21" x14ac:dyDescent="0.3">
      <c r="A310" s="38"/>
      <c r="B310" s="38"/>
      <c r="C310" s="38"/>
      <c r="D310" s="37"/>
      <c r="E310" s="123"/>
      <c r="F310" s="54"/>
      <c r="G310" s="126"/>
      <c r="H310" s="55"/>
      <c r="I310" s="46"/>
      <c r="J310" s="58"/>
      <c r="K310" s="130"/>
      <c r="L310" s="131"/>
      <c r="M310" s="67"/>
      <c r="N310" s="7"/>
      <c r="O310" s="148"/>
      <c r="P310" s="150"/>
      <c r="Q310" s="5"/>
      <c r="R310" s="166"/>
      <c r="S310" s="166"/>
      <c r="T310" s="173"/>
      <c r="U310" s="21"/>
    </row>
    <row r="311" spans="1:21" x14ac:dyDescent="0.3">
      <c r="A311" s="38"/>
      <c r="B311" s="38"/>
      <c r="C311" s="38"/>
      <c r="D311" s="37"/>
      <c r="E311" s="123"/>
      <c r="F311" s="54"/>
      <c r="G311" s="126"/>
      <c r="H311" s="55"/>
      <c r="I311" s="46"/>
      <c r="J311" s="58"/>
      <c r="K311" s="130"/>
      <c r="L311" s="131"/>
      <c r="M311" s="67"/>
      <c r="N311" s="7"/>
      <c r="O311" s="148"/>
      <c r="P311" s="150"/>
      <c r="Q311" s="167"/>
      <c r="R311" s="166"/>
      <c r="S311" s="166"/>
      <c r="T311" s="173"/>
      <c r="U311" s="21"/>
    </row>
    <row r="312" spans="1:21" x14ac:dyDescent="0.3">
      <c r="A312" s="38"/>
      <c r="B312" s="38"/>
      <c r="C312" s="38"/>
      <c r="D312" s="37"/>
      <c r="E312" s="123"/>
      <c r="F312" s="54"/>
      <c r="G312" s="126"/>
      <c r="H312" s="55"/>
      <c r="I312" s="46"/>
      <c r="J312" s="58"/>
      <c r="K312" s="135"/>
      <c r="L312" s="136"/>
      <c r="M312" s="82"/>
      <c r="N312" s="7"/>
      <c r="O312" s="148"/>
      <c r="P312" s="32"/>
      <c r="Q312" s="167"/>
      <c r="R312" s="166"/>
      <c r="S312" s="166"/>
      <c r="T312" s="173"/>
      <c r="U312" s="21"/>
    </row>
    <row r="313" spans="1:21" x14ac:dyDescent="0.3">
      <c r="A313" s="38"/>
      <c r="B313" s="38"/>
      <c r="C313" s="38"/>
      <c r="D313" s="37"/>
      <c r="E313" s="122"/>
      <c r="F313" s="53"/>
      <c r="G313" s="126"/>
      <c r="H313" s="55"/>
      <c r="I313" s="46"/>
      <c r="J313" s="58"/>
      <c r="K313" s="135"/>
      <c r="L313" s="136"/>
      <c r="M313" s="82"/>
      <c r="N313" s="7"/>
      <c r="O313" s="148"/>
      <c r="P313" s="150"/>
      <c r="Q313" s="167"/>
      <c r="R313" s="166"/>
      <c r="S313" s="166"/>
      <c r="T313" s="173"/>
      <c r="U313" s="21"/>
    </row>
    <row r="314" spans="1:21" x14ac:dyDescent="0.3">
      <c r="A314" s="38"/>
      <c r="B314" s="38"/>
      <c r="C314" s="38"/>
      <c r="D314" s="37"/>
      <c r="E314" s="122"/>
      <c r="F314" s="53"/>
      <c r="G314" s="126"/>
      <c r="H314" s="55"/>
      <c r="I314" s="46"/>
      <c r="J314" s="58"/>
      <c r="K314" s="135"/>
      <c r="L314" s="136"/>
      <c r="M314" s="82"/>
      <c r="N314" s="7"/>
      <c r="O314" s="148"/>
      <c r="P314" s="146"/>
      <c r="Q314" s="167"/>
      <c r="R314" s="166"/>
      <c r="S314" s="166"/>
      <c r="T314" s="173"/>
      <c r="U314" s="21"/>
    </row>
    <row r="315" spans="1:21" x14ac:dyDescent="0.3">
      <c r="A315" s="38"/>
      <c r="B315" s="38"/>
      <c r="C315" s="38"/>
      <c r="D315" s="37"/>
      <c r="E315" s="122"/>
      <c r="F315" s="53"/>
      <c r="G315" s="126"/>
      <c r="H315" s="55"/>
      <c r="I315" s="46"/>
      <c r="J315" s="58"/>
      <c r="K315" s="130"/>
      <c r="L315" s="131"/>
      <c r="M315" s="67"/>
      <c r="N315" s="7"/>
      <c r="O315" s="148"/>
      <c r="P315" s="32"/>
      <c r="Q315" s="5"/>
      <c r="R315" s="166"/>
      <c r="S315" s="166"/>
      <c r="T315" s="173"/>
      <c r="U315" s="21"/>
    </row>
    <row r="316" spans="1:21" x14ac:dyDescent="0.3">
      <c r="A316" s="38"/>
      <c r="B316" s="38"/>
      <c r="C316" s="38"/>
      <c r="D316" s="37"/>
      <c r="E316" s="123"/>
      <c r="F316" s="54"/>
      <c r="G316" s="126"/>
      <c r="H316" s="55"/>
      <c r="I316" s="46"/>
      <c r="J316" s="58"/>
      <c r="K316" s="135"/>
      <c r="L316" s="136"/>
      <c r="M316" s="82"/>
      <c r="N316" s="7"/>
      <c r="O316" s="148"/>
      <c r="P316" s="32"/>
      <c r="Q316" s="167"/>
      <c r="R316" s="166"/>
      <c r="S316" s="166"/>
      <c r="T316" s="173"/>
      <c r="U316" s="21"/>
    </row>
    <row r="317" spans="1:21" x14ac:dyDescent="0.3">
      <c r="A317" s="38"/>
      <c r="B317" s="38"/>
      <c r="C317" s="38"/>
      <c r="D317" s="37"/>
      <c r="E317" s="123"/>
      <c r="F317" s="54"/>
      <c r="G317" s="126"/>
      <c r="H317" s="55"/>
      <c r="I317" s="46"/>
      <c r="J317" s="58"/>
      <c r="K317" s="130"/>
      <c r="L317" s="131"/>
      <c r="M317" s="67"/>
      <c r="N317" s="7"/>
      <c r="O317" s="142"/>
      <c r="P317" s="32"/>
      <c r="Q317" s="5"/>
      <c r="R317" s="166"/>
      <c r="S317" s="166"/>
      <c r="T317" s="173"/>
      <c r="U317" s="21"/>
    </row>
    <row r="318" spans="1:21" x14ac:dyDescent="0.3">
      <c r="A318" s="38"/>
      <c r="B318" s="38"/>
      <c r="C318" s="38"/>
      <c r="D318" s="37"/>
      <c r="E318" s="123"/>
      <c r="F318" s="54"/>
      <c r="G318" s="126"/>
      <c r="H318" s="55"/>
      <c r="I318" s="46"/>
      <c r="J318" s="58"/>
      <c r="K318" s="130"/>
      <c r="L318" s="131"/>
      <c r="M318" s="67"/>
      <c r="N318" s="7"/>
      <c r="O318" s="142"/>
      <c r="P318" s="150"/>
      <c r="Q318" s="167"/>
      <c r="R318" s="166"/>
      <c r="S318" s="166"/>
      <c r="T318" s="173"/>
      <c r="U318" s="21"/>
    </row>
    <row r="319" spans="1:21" x14ac:dyDescent="0.3">
      <c r="A319" s="38"/>
      <c r="B319" s="38"/>
      <c r="C319" s="38"/>
      <c r="D319" s="37"/>
      <c r="E319" s="123"/>
      <c r="F319" s="54"/>
      <c r="G319" s="123"/>
      <c r="H319" s="54"/>
      <c r="I319" s="46"/>
      <c r="J319" s="58"/>
      <c r="K319" s="130"/>
      <c r="L319" s="131"/>
      <c r="M319" s="67"/>
      <c r="N319" s="7"/>
      <c r="O319" s="148"/>
      <c r="P319" s="150"/>
      <c r="Q319" s="167"/>
      <c r="R319" s="166"/>
      <c r="S319" s="166"/>
      <c r="T319" s="173"/>
      <c r="U319" s="21"/>
    </row>
    <row r="320" spans="1:21" x14ac:dyDescent="0.3">
      <c r="A320" s="38"/>
      <c r="B320" s="38"/>
      <c r="C320" s="38"/>
      <c r="D320" s="37"/>
      <c r="E320" s="123"/>
      <c r="F320" s="54"/>
      <c r="G320" s="126"/>
      <c r="H320" s="55"/>
      <c r="I320" s="46"/>
      <c r="J320" s="58"/>
      <c r="K320" s="130"/>
      <c r="L320" s="131"/>
      <c r="M320" s="67"/>
      <c r="N320" s="7"/>
      <c r="O320" s="142"/>
      <c r="P320" s="150"/>
      <c r="Q320" s="167"/>
      <c r="R320" s="166"/>
      <c r="S320" s="166"/>
      <c r="T320" s="173"/>
      <c r="U320" s="21"/>
    </row>
    <row r="321" spans="1:21" x14ac:dyDescent="0.3">
      <c r="A321" s="38"/>
      <c r="B321" s="38"/>
      <c r="C321" s="38"/>
      <c r="D321" s="37"/>
      <c r="E321" s="123"/>
      <c r="F321" s="54"/>
      <c r="G321" s="126"/>
      <c r="H321" s="55"/>
      <c r="I321" s="46"/>
      <c r="J321" s="58"/>
      <c r="K321" s="130"/>
      <c r="L321" s="131"/>
      <c r="M321" s="67"/>
      <c r="N321" s="7"/>
      <c r="O321" s="148"/>
      <c r="P321" s="150"/>
      <c r="Q321" s="5"/>
      <c r="R321" s="166"/>
      <c r="S321" s="166"/>
      <c r="T321" s="173"/>
      <c r="U321" s="21"/>
    </row>
    <row r="322" spans="1:21" x14ac:dyDescent="0.3">
      <c r="A322" s="38"/>
      <c r="B322" s="38"/>
      <c r="C322" s="38"/>
      <c r="D322" s="37"/>
      <c r="E322" s="123"/>
      <c r="F322" s="54"/>
      <c r="G322" s="126"/>
      <c r="H322" s="55"/>
      <c r="I322" s="46"/>
      <c r="J322" s="58"/>
      <c r="K322" s="135"/>
      <c r="L322" s="136"/>
      <c r="M322" s="82"/>
      <c r="N322" s="7"/>
      <c r="O322" s="148"/>
      <c r="P322" s="32"/>
      <c r="Q322" s="167"/>
      <c r="R322" s="166"/>
      <c r="S322" s="166"/>
      <c r="T322" s="173"/>
      <c r="U322" s="21"/>
    </row>
    <row r="323" spans="1:21" x14ac:dyDescent="0.3">
      <c r="A323" s="38"/>
      <c r="B323" s="38"/>
      <c r="C323" s="38"/>
      <c r="D323" s="37"/>
      <c r="E323" s="122"/>
      <c r="F323" s="53"/>
      <c r="G323" s="126"/>
      <c r="H323" s="55"/>
      <c r="I323" s="46"/>
      <c r="J323" s="58"/>
      <c r="K323" s="135"/>
      <c r="L323" s="136"/>
      <c r="M323" s="82"/>
      <c r="N323" s="7"/>
      <c r="O323" s="148"/>
      <c r="P323" s="32"/>
      <c r="Q323" s="167"/>
      <c r="R323" s="166"/>
      <c r="S323" s="166"/>
      <c r="T323" s="173"/>
      <c r="U323" s="21"/>
    </row>
    <row r="324" spans="1:21" x14ac:dyDescent="0.3">
      <c r="A324" s="38"/>
      <c r="B324" s="38"/>
      <c r="C324" s="38"/>
      <c r="D324" s="37"/>
      <c r="E324" s="122"/>
      <c r="F324" s="53"/>
      <c r="G324" s="126"/>
      <c r="H324" s="55"/>
      <c r="I324" s="46"/>
      <c r="J324" s="58"/>
      <c r="K324" s="135"/>
      <c r="L324" s="136"/>
      <c r="M324" s="82"/>
      <c r="N324" s="7"/>
      <c r="O324" s="148"/>
      <c r="P324" s="146"/>
      <c r="Q324" s="5"/>
      <c r="R324" s="166"/>
      <c r="S324" s="166"/>
      <c r="T324" s="173"/>
      <c r="U324" s="21"/>
    </row>
    <row r="325" spans="1:21" x14ac:dyDescent="0.3">
      <c r="A325" s="38"/>
      <c r="B325" s="38"/>
      <c r="C325" s="38"/>
      <c r="D325" s="37"/>
      <c r="E325" s="123"/>
      <c r="F325" s="54"/>
      <c r="G325" s="126"/>
      <c r="H325" s="55"/>
      <c r="I325" s="46"/>
      <c r="J325" s="58"/>
      <c r="K325" s="135"/>
      <c r="L325" s="136"/>
      <c r="M325" s="82"/>
      <c r="N325" s="7"/>
      <c r="O325" s="148"/>
      <c r="P325" s="150"/>
      <c r="Q325" s="5"/>
      <c r="R325" s="166"/>
      <c r="S325" s="166"/>
      <c r="T325" s="173"/>
      <c r="U325" s="21"/>
    </row>
    <row r="326" spans="1:21" x14ac:dyDescent="0.3">
      <c r="A326" s="38"/>
      <c r="B326" s="38"/>
      <c r="C326" s="38"/>
      <c r="D326" s="37"/>
      <c r="G326" s="126"/>
      <c r="H326" s="55"/>
      <c r="I326" s="46"/>
      <c r="J326" s="58"/>
      <c r="K326" s="130"/>
      <c r="L326" s="131"/>
      <c r="M326" s="67"/>
      <c r="N326" s="7"/>
      <c r="O326" s="148"/>
      <c r="P326" s="146"/>
      <c r="Q326" s="167"/>
      <c r="R326" s="166"/>
      <c r="S326" s="166"/>
      <c r="T326" s="173"/>
      <c r="U326" s="21"/>
    </row>
    <row r="327" spans="1:21" x14ac:dyDescent="0.3">
      <c r="A327" s="38"/>
      <c r="B327" s="38"/>
      <c r="C327" s="38"/>
      <c r="D327" s="37"/>
      <c r="E327" s="123"/>
      <c r="F327" s="54"/>
      <c r="G327" s="126"/>
      <c r="H327" s="55"/>
      <c r="I327" s="46"/>
      <c r="J327" s="58"/>
      <c r="K327" s="135"/>
      <c r="L327" s="136"/>
      <c r="M327" s="82"/>
      <c r="N327" s="7"/>
      <c r="O327" s="148"/>
      <c r="P327" s="146"/>
      <c r="Q327" s="167"/>
      <c r="R327" s="166"/>
      <c r="S327" s="166"/>
      <c r="T327" s="173"/>
      <c r="U327" s="21"/>
    </row>
    <row r="328" spans="1:21" x14ac:dyDescent="0.3">
      <c r="A328" s="38"/>
      <c r="B328" s="38"/>
      <c r="C328" s="38"/>
      <c r="D328" s="37"/>
      <c r="E328" s="122"/>
      <c r="F328" s="53"/>
      <c r="G328" s="126"/>
      <c r="H328" s="55"/>
      <c r="I328" s="46"/>
      <c r="J328" s="58"/>
      <c r="K328" s="135"/>
      <c r="L328" s="136"/>
      <c r="M328" s="82"/>
      <c r="N328" s="7"/>
      <c r="O328" s="148"/>
      <c r="P328" s="146"/>
      <c r="Q328" s="5"/>
      <c r="R328" s="166"/>
      <c r="S328" s="166"/>
      <c r="T328" s="173"/>
      <c r="U328" s="21"/>
    </row>
    <row r="329" spans="1:21" x14ac:dyDescent="0.3">
      <c r="A329" s="38"/>
      <c r="B329" s="38"/>
      <c r="C329" s="38"/>
      <c r="D329" s="37"/>
      <c r="E329" s="122"/>
      <c r="F329" s="53"/>
      <c r="G329" s="126"/>
      <c r="H329" s="55"/>
      <c r="I329" s="46"/>
      <c r="J329" s="58"/>
      <c r="K329" s="130"/>
      <c r="L329" s="131"/>
      <c r="M329" s="67"/>
      <c r="N329" s="7"/>
      <c r="O329" s="148"/>
      <c r="P329" s="146"/>
      <c r="Q329" s="5"/>
      <c r="R329" s="166"/>
      <c r="S329" s="166"/>
      <c r="T329" s="173"/>
      <c r="U329" s="21"/>
    </row>
    <row r="330" spans="1:21" x14ac:dyDescent="0.3">
      <c r="A330" s="38"/>
      <c r="B330" s="38"/>
      <c r="C330" s="38"/>
      <c r="D330" s="37"/>
      <c r="E330" s="123"/>
      <c r="F330" s="54"/>
      <c r="G330" s="126"/>
      <c r="H330" s="55"/>
      <c r="I330" s="46"/>
      <c r="J330" s="58"/>
      <c r="K330" s="135"/>
      <c r="L330" s="136"/>
      <c r="M330" s="82"/>
      <c r="N330" s="7"/>
      <c r="O330" s="142"/>
      <c r="P330" s="146"/>
      <c r="Q330" s="167"/>
      <c r="R330" s="166"/>
      <c r="S330" s="166"/>
      <c r="T330" s="173"/>
      <c r="U330" s="21"/>
    </row>
    <row r="331" spans="1:21" x14ac:dyDescent="0.3">
      <c r="A331" s="38"/>
      <c r="B331" s="38"/>
      <c r="C331" s="38"/>
      <c r="D331" s="37"/>
      <c r="E331" s="122"/>
      <c r="F331" s="53"/>
      <c r="G331" s="126"/>
      <c r="H331" s="55"/>
      <c r="I331" s="46"/>
      <c r="J331" s="58"/>
      <c r="K331" s="135"/>
      <c r="L331" s="136"/>
      <c r="M331" s="82"/>
      <c r="N331" s="7"/>
      <c r="O331" s="142"/>
      <c r="P331" s="146"/>
      <c r="Q331" s="167"/>
      <c r="R331" s="166"/>
      <c r="S331" s="166"/>
      <c r="T331" s="173"/>
      <c r="U331" s="21"/>
    </row>
    <row r="332" spans="1:21" x14ac:dyDescent="0.3">
      <c r="A332" s="38"/>
      <c r="B332" s="38"/>
      <c r="C332" s="38"/>
      <c r="D332" s="37"/>
      <c r="E332" s="122"/>
      <c r="F332" s="53"/>
      <c r="G332" s="126"/>
      <c r="H332" s="55"/>
      <c r="I332" s="46"/>
      <c r="J332" s="58"/>
      <c r="K332" s="135"/>
      <c r="L332" s="136"/>
      <c r="M332" s="82"/>
      <c r="N332" s="7"/>
      <c r="O332" s="148"/>
      <c r="P332" s="32"/>
      <c r="Q332" s="5"/>
      <c r="R332" s="166"/>
      <c r="S332" s="166"/>
      <c r="T332" s="173"/>
      <c r="U332" s="21"/>
    </row>
    <row r="333" spans="1:21" x14ac:dyDescent="0.3">
      <c r="A333" s="38"/>
      <c r="B333" s="38"/>
      <c r="C333" s="38"/>
      <c r="D333" s="37"/>
      <c r="E333" s="122"/>
      <c r="F333" s="53"/>
      <c r="G333" s="126"/>
      <c r="H333" s="55"/>
      <c r="I333" s="46"/>
      <c r="J333" s="58"/>
      <c r="K333" s="135"/>
      <c r="L333" s="136"/>
      <c r="M333" s="82"/>
      <c r="N333" s="7"/>
      <c r="O333" s="148"/>
      <c r="P333" s="150"/>
      <c r="Q333" s="5"/>
      <c r="R333" s="166"/>
      <c r="S333" s="166"/>
      <c r="T333" s="173"/>
      <c r="U333" s="21"/>
    </row>
    <row r="334" spans="1:21" x14ac:dyDescent="0.3">
      <c r="A334" s="38"/>
      <c r="B334" s="38"/>
      <c r="C334" s="38"/>
      <c r="D334" s="37"/>
      <c r="E334" s="122"/>
      <c r="F334" s="53"/>
      <c r="G334" s="126"/>
      <c r="H334" s="55"/>
      <c r="I334" s="46"/>
      <c r="J334" s="58"/>
      <c r="K334" s="135"/>
      <c r="L334" s="136"/>
      <c r="M334" s="82"/>
      <c r="N334" s="7"/>
      <c r="O334" s="148"/>
      <c r="P334" s="32"/>
      <c r="Q334" s="5"/>
      <c r="R334" s="166"/>
      <c r="S334" s="166"/>
      <c r="T334" s="173"/>
      <c r="U334" s="21"/>
    </row>
    <row r="335" spans="1:21" x14ac:dyDescent="0.3">
      <c r="A335" s="38"/>
      <c r="B335" s="38"/>
      <c r="C335" s="38"/>
      <c r="D335" s="37"/>
      <c r="E335" s="122"/>
      <c r="F335" s="53"/>
      <c r="G335" s="126"/>
      <c r="H335" s="55"/>
      <c r="I335" s="46"/>
      <c r="J335" s="58"/>
      <c r="K335" s="135"/>
      <c r="L335" s="136"/>
      <c r="M335" s="82"/>
      <c r="N335" s="7"/>
      <c r="O335" s="148"/>
      <c r="P335" s="32"/>
      <c r="Q335" s="5"/>
      <c r="R335" s="166"/>
      <c r="S335" s="166"/>
      <c r="T335" s="173"/>
      <c r="U335" s="21"/>
    </row>
    <row r="336" spans="1:21" x14ac:dyDescent="0.3">
      <c r="A336" s="38"/>
      <c r="B336" s="38"/>
      <c r="C336" s="38"/>
      <c r="D336" s="37"/>
      <c r="E336" s="122"/>
      <c r="F336" s="53"/>
      <c r="G336" s="122"/>
      <c r="H336" s="53"/>
      <c r="I336" s="46"/>
      <c r="J336" s="59"/>
      <c r="K336" s="133"/>
      <c r="L336" s="134"/>
      <c r="M336" s="69"/>
      <c r="N336" s="7"/>
      <c r="O336" s="148"/>
      <c r="P336" s="32"/>
      <c r="Q336" s="5"/>
      <c r="R336" s="166"/>
      <c r="S336" s="166"/>
      <c r="T336" s="173"/>
      <c r="U336" s="21"/>
    </row>
    <row r="337" spans="1:21" x14ac:dyDescent="0.3">
      <c r="A337" s="38"/>
      <c r="B337" s="38"/>
      <c r="C337" s="38"/>
      <c r="D337" s="37"/>
      <c r="E337" s="123"/>
      <c r="F337" s="54"/>
      <c r="G337" s="126"/>
      <c r="H337" s="55"/>
      <c r="I337" s="46"/>
      <c r="J337" s="58"/>
      <c r="K337" s="133"/>
      <c r="L337" s="134"/>
      <c r="M337" s="69"/>
      <c r="N337" s="7"/>
      <c r="O337" s="148"/>
      <c r="P337" s="146"/>
      <c r="Q337" s="167"/>
      <c r="R337" s="166"/>
      <c r="S337" s="166"/>
      <c r="T337" s="173"/>
      <c r="U337" s="21"/>
    </row>
    <row r="338" spans="1:21" x14ac:dyDescent="0.3">
      <c r="A338" s="38"/>
      <c r="B338" s="38"/>
      <c r="C338" s="38"/>
      <c r="D338" s="37"/>
      <c r="E338" s="123"/>
      <c r="F338" s="54"/>
      <c r="G338" s="126"/>
      <c r="H338" s="55"/>
      <c r="I338" s="46"/>
      <c r="J338" s="58"/>
      <c r="K338" s="133"/>
      <c r="L338" s="134"/>
      <c r="M338" s="69"/>
      <c r="N338" s="7"/>
      <c r="O338" s="148"/>
      <c r="P338" s="150"/>
      <c r="Q338" s="5"/>
      <c r="R338" s="166"/>
      <c r="S338" s="166"/>
      <c r="T338" s="173"/>
      <c r="U338" s="21"/>
    </row>
    <row r="339" spans="1:21" x14ac:dyDescent="0.3">
      <c r="A339" s="38"/>
      <c r="B339" s="38"/>
      <c r="C339" s="38"/>
      <c r="D339" s="37"/>
      <c r="E339" s="122"/>
      <c r="F339" s="53"/>
      <c r="G339" s="126"/>
      <c r="H339" s="55"/>
      <c r="I339" s="46"/>
      <c r="J339" s="58"/>
      <c r="K339" s="133"/>
      <c r="L339" s="134"/>
      <c r="M339" s="69"/>
      <c r="N339" s="7"/>
      <c r="O339" s="148"/>
      <c r="P339" s="32"/>
      <c r="Q339" s="5"/>
      <c r="R339" s="166"/>
      <c r="S339" s="166"/>
      <c r="T339" s="173"/>
      <c r="U339" s="21"/>
    </row>
    <row r="340" spans="1:21" x14ac:dyDescent="0.3">
      <c r="A340" s="38"/>
      <c r="B340" s="38"/>
      <c r="C340" s="38"/>
      <c r="D340" s="37"/>
      <c r="E340" s="122"/>
      <c r="F340" s="53"/>
      <c r="G340" s="126"/>
      <c r="H340" s="55"/>
      <c r="I340" s="46"/>
      <c r="J340" s="58"/>
      <c r="K340" s="133"/>
      <c r="L340" s="134"/>
      <c r="M340" s="69"/>
      <c r="N340" s="7"/>
      <c r="O340" s="148"/>
      <c r="P340" s="32"/>
      <c r="Q340" s="5"/>
      <c r="R340" s="166"/>
      <c r="S340" s="166"/>
      <c r="T340" s="173"/>
      <c r="U340" s="21"/>
    </row>
    <row r="341" spans="1:21" x14ac:dyDescent="0.3">
      <c r="A341" s="38"/>
      <c r="B341" s="38"/>
      <c r="C341" s="38"/>
      <c r="D341" s="37"/>
      <c r="E341" s="123"/>
      <c r="F341" s="54"/>
      <c r="G341" s="126"/>
      <c r="H341" s="55"/>
      <c r="I341" s="43"/>
      <c r="J341" s="58"/>
      <c r="K341" s="133"/>
      <c r="L341" s="134"/>
      <c r="M341" s="69"/>
      <c r="N341" s="7"/>
      <c r="O341" s="152"/>
      <c r="P341" s="32"/>
      <c r="Q341" s="5"/>
      <c r="R341" s="5"/>
      <c r="S341" s="5"/>
      <c r="T341" s="177"/>
      <c r="U341" s="21"/>
    </row>
    <row r="342" spans="1:21" x14ac:dyDescent="0.3">
      <c r="A342" s="38"/>
      <c r="B342" s="38"/>
      <c r="C342" s="38"/>
      <c r="D342" s="37"/>
      <c r="E342" s="122"/>
      <c r="F342" s="53"/>
      <c r="G342" s="126"/>
      <c r="H342" s="55"/>
      <c r="I342" s="46"/>
      <c r="J342" s="58"/>
      <c r="K342" s="130"/>
      <c r="L342" s="131"/>
      <c r="M342" s="67"/>
      <c r="N342" s="7"/>
      <c r="O342" s="148"/>
      <c r="P342" s="146"/>
      <c r="Q342" s="5"/>
      <c r="R342" s="166"/>
      <c r="S342" s="166"/>
      <c r="T342" s="173"/>
      <c r="U342" s="21"/>
    </row>
    <row r="343" spans="1:21" x14ac:dyDescent="0.3">
      <c r="A343" s="38"/>
      <c r="B343" s="38"/>
      <c r="C343" s="38"/>
      <c r="D343" s="37"/>
      <c r="E343" s="123"/>
      <c r="F343" s="54"/>
      <c r="G343" s="123"/>
      <c r="H343" s="54"/>
      <c r="I343" s="46"/>
      <c r="J343" s="58"/>
      <c r="K343" s="130"/>
      <c r="L343" s="131"/>
      <c r="M343" s="82"/>
      <c r="N343" s="7"/>
      <c r="O343" s="148"/>
      <c r="P343" s="146"/>
      <c r="Q343" s="167"/>
      <c r="R343" s="166"/>
      <c r="S343" s="166"/>
      <c r="T343" s="173"/>
      <c r="U343" s="21"/>
    </row>
    <row r="344" spans="1:21" x14ac:dyDescent="0.3">
      <c r="A344" s="38"/>
      <c r="B344" s="38"/>
      <c r="C344" s="38"/>
      <c r="D344" s="37"/>
      <c r="E344" s="123"/>
      <c r="F344" s="54"/>
      <c r="G344" s="126"/>
      <c r="H344" s="55"/>
      <c r="I344" s="46"/>
      <c r="J344" s="58"/>
      <c r="K344" s="130"/>
      <c r="L344" s="131"/>
      <c r="M344" s="67"/>
      <c r="N344" s="7"/>
      <c r="O344" s="142"/>
      <c r="P344" s="146"/>
      <c r="Q344" s="5"/>
      <c r="R344" s="166"/>
      <c r="S344" s="166"/>
      <c r="T344" s="173"/>
      <c r="U344" s="21"/>
    </row>
    <row r="345" spans="1:21" x14ac:dyDescent="0.3">
      <c r="A345" s="38"/>
      <c r="B345" s="38"/>
      <c r="C345" s="38"/>
      <c r="D345" s="37"/>
      <c r="E345" s="123"/>
      <c r="F345" s="54"/>
      <c r="G345" s="126"/>
      <c r="H345" s="55"/>
      <c r="I345" s="46"/>
      <c r="J345" s="58"/>
      <c r="K345" s="130"/>
      <c r="L345" s="131"/>
      <c r="M345" s="67"/>
      <c r="N345" s="7"/>
      <c r="O345" s="148"/>
      <c r="P345" s="146"/>
      <c r="Q345" s="167"/>
      <c r="R345" s="166"/>
      <c r="S345" s="166"/>
      <c r="T345" s="173"/>
      <c r="U345" s="21"/>
    </row>
    <row r="346" spans="1:21" x14ac:dyDescent="0.3">
      <c r="A346" s="38"/>
      <c r="B346" s="38"/>
      <c r="C346" s="38"/>
      <c r="D346" s="37"/>
      <c r="E346" s="123"/>
      <c r="F346" s="54"/>
      <c r="G346" s="126"/>
      <c r="H346" s="55"/>
      <c r="I346" s="46"/>
      <c r="J346" s="58"/>
      <c r="K346" s="130"/>
      <c r="L346" s="131"/>
      <c r="M346" s="82"/>
      <c r="N346" s="7"/>
      <c r="O346" s="142"/>
      <c r="P346" s="32"/>
      <c r="Q346" s="5"/>
      <c r="R346" s="166"/>
      <c r="S346" s="166"/>
      <c r="T346" s="173"/>
      <c r="U346" s="21"/>
    </row>
    <row r="347" spans="1:21" x14ac:dyDescent="0.3">
      <c r="A347" s="38"/>
      <c r="B347" s="38"/>
      <c r="C347" s="38"/>
      <c r="D347" s="37"/>
      <c r="E347" s="123"/>
      <c r="F347" s="54"/>
      <c r="G347" s="126"/>
      <c r="H347" s="55"/>
      <c r="I347" s="46"/>
      <c r="J347" s="58"/>
      <c r="K347" s="130"/>
      <c r="L347" s="131"/>
      <c r="M347" s="67"/>
      <c r="N347" s="7"/>
      <c r="O347" s="148"/>
      <c r="P347" s="146"/>
      <c r="Q347" s="5"/>
      <c r="R347" s="166"/>
      <c r="S347" s="166"/>
      <c r="T347" s="173"/>
      <c r="U347" s="21"/>
    </row>
    <row r="348" spans="1:21" x14ac:dyDescent="0.3">
      <c r="A348" s="38"/>
      <c r="B348" s="38"/>
      <c r="C348" s="38"/>
      <c r="D348" s="37"/>
      <c r="E348" s="123"/>
      <c r="F348" s="54"/>
      <c r="G348" s="126"/>
      <c r="H348" s="55"/>
      <c r="I348" s="46"/>
      <c r="J348" s="58"/>
      <c r="K348" s="130"/>
      <c r="L348" s="131"/>
      <c r="M348" s="67"/>
      <c r="N348" s="7"/>
      <c r="O348" s="148"/>
      <c r="P348" s="32"/>
      <c r="Q348" s="5"/>
      <c r="R348" s="166"/>
      <c r="S348" s="166"/>
      <c r="T348" s="173"/>
      <c r="U348" s="21"/>
    </row>
    <row r="349" spans="1:21" x14ac:dyDescent="0.3">
      <c r="A349" s="38"/>
      <c r="B349" s="38"/>
      <c r="C349" s="38"/>
      <c r="D349" s="37"/>
      <c r="E349" s="123"/>
      <c r="F349" s="54"/>
      <c r="G349" s="122"/>
      <c r="H349" s="53"/>
      <c r="I349" s="46"/>
      <c r="J349" s="59"/>
      <c r="K349" s="130"/>
      <c r="L349" s="131"/>
      <c r="M349" s="67"/>
      <c r="N349" s="7"/>
      <c r="O349" s="148"/>
      <c r="P349" s="146"/>
      <c r="Q349" s="5"/>
      <c r="R349" s="166"/>
      <c r="S349" s="166"/>
      <c r="T349" s="173"/>
      <c r="U349" s="21"/>
    </row>
    <row r="350" spans="1:21" x14ac:dyDescent="0.3">
      <c r="A350" s="38"/>
      <c r="B350" s="38"/>
      <c r="C350" s="38"/>
      <c r="D350" s="37"/>
      <c r="E350" s="123"/>
      <c r="F350" s="54"/>
      <c r="G350" s="126"/>
      <c r="H350" s="55"/>
      <c r="I350" s="46"/>
      <c r="J350" s="58"/>
      <c r="K350" s="130"/>
      <c r="L350" s="131"/>
      <c r="M350" s="67"/>
      <c r="N350" s="7"/>
      <c r="O350" s="148"/>
      <c r="P350" s="146"/>
      <c r="Q350" s="5"/>
      <c r="R350" s="166"/>
      <c r="S350" s="166"/>
      <c r="T350" s="173"/>
      <c r="U350" s="21"/>
    </row>
    <row r="351" spans="1:21" x14ac:dyDescent="0.3">
      <c r="A351" s="38"/>
      <c r="B351" s="38"/>
      <c r="C351" s="38"/>
      <c r="D351" s="37"/>
      <c r="E351" s="123"/>
      <c r="F351" s="54"/>
      <c r="G351" s="126"/>
      <c r="H351" s="55"/>
      <c r="I351" s="46"/>
      <c r="J351" s="58"/>
      <c r="K351" s="130"/>
      <c r="L351" s="131"/>
      <c r="M351" s="67"/>
      <c r="N351" s="7"/>
      <c r="O351" s="148"/>
      <c r="P351" s="150"/>
      <c r="Q351" s="5"/>
      <c r="R351" s="166"/>
      <c r="S351" s="166"/>
      <c r="T351" s="173"/>
      <c r="U351" s="21"/>
    </row>
    <row r="352" spans="1:21" x14ac:dyDescent="0.3">
      <c r="A352" s="38"/>
      <c r="B352" s="38"/>
      <c r="C352" s="38"/>
      <c r="D352" s="37"/>
      <c r="E352" s="123"/>
      <c r="F352" s="54"/>
      <c r="G352" s="126"/>
      <c r="H352" s="55"/>
      <c r="I352" s="46"/>
      <c r="J352" s="58"/>
      <c r="K352" s="130"/>
      <c r="L352" s="131"/>
      <c r="M352" s="67"/>
      <c r="N352" s="7"/>
      <c r="O352" s="148"/>
      <c r="P352" s="32"/>
      <c r="Q352" s="5"/>
      <c r="R352" s="166"/>
      <c r="S352" s="166"/>
      <c r="T352" s="173"/>
      <c r="U352" s="21"/>
    </row>
    <row r="353" spans="1:21" x14ac:dyDescent="0.3">
      <c r="A353" s="38"/>
      <c r="B353" s="38"/>
      <c r="C353" s="38"/>
      <c r="D353" s="37"/>
      <c r="E353" s="123"/>
      <c r="F353" s="54"/>
      <c r="G353" s="126"/>
      <c r="H353" s="55"/>
      <c r="I353" s="46"/>
      <c r="J353" s="58"/>
      <c r="K353" s="130"/>
      <c r="L353" s="131"/>
      <c r="M353" s="67"/>
      <c r="N353" s="7"/>
      <c r="O353" s="148"/>
      <c r="P353" s="32"/>
      <c r="Q353" s="5"/>
      <c r="R353" s="166"/>
      <c r="S353" s="166"/>
      <c r="T353" s="173"/>
      <c r="U353" s="21"/>
    </row>
    <row r="354" spans="1:21" x14ac:dyDescent="0.3">
      <c r="A354" s="38"/>
      <c r="B354" s="38"/>
      <c r="C354" s="38"/>
      <c r="D354" s="37"/>
      <c r="E354" s="123"/>
      <c r="F354" s="54"/>
      <c r="G354" s="122"/>
      <c r="H354" s="53"/>
      <c r="I354" s="46"/>
      <c r="J354" s="59"/>
      <c r="K354" s="135"/>
      <c r="L354" s="136"/>
      <c r="M354" s="82"/>
      <c r="N354" s="7"/>
      <c r="O354" s="148"/>
      <c r="P354" s="150"/>
      <c r="Q354" s="167"/>
      <c r="R354" s="166"/>
      <c r="S354" s="166"/>
      <c r="T354" s="173"/>
      <c r="U354" s="21"/>
    </row>
    <row r="355" spans="1:21" x14ac:dyDescent="0.3">
      <c r="A355" s="38"/>
      <c r="B355" s="38"/>
      <c r="C355" s="38"/>
      <c r="D355" s="37"/>
      <c r="E355" s="122"/>
      <c r="F355" s="53"/>
      <c r="G355" s="123"/>
      <c r="H355" s="54"/>
      <c r="I355" s="46"/>
      <c r="J355" s="58"/>
      <c r="K355" s="130"/>
      <c r="L355" s="131"/>
      <c r="M355" s="82"/>
      <c r="N355" s="7"/>
      <c r="O355" s="148"/>
      <c r="P355" s="32"/>
      <c r="Q355" s="5"/>
      <c r="R355" s="166"/>
      <c r="S355" s="166"/>
      <c r="T355" s="173"/>
      <c r="U355" s="21"/>
    </row>
    <row r="356" spans="1:21" x14ac:dyDescent="0.3">
      <c r="A356" s="38"/>
      <c r="B356" s="38"/>
      <c r="C356" s="38"/>
      <c r="D356" s="37"/>
      <c r="E356" s="123"/>
      <c r="F356" s="54"/>
      <c r="G356" s="123"/>
      <c r="H356" s="54"/>
      <c r="I356" s="46"/>
      <c r="J356" s="58"/>
      <c r="K356" s="130"/>
      <c r="L356" s="131"/>
      <c r="M356" s="67"/>
      <c r="N356" s="7"/>
      <c r="O356" s="148"/>
      <c r="P356" s="150"/>
      <c r="Q356" s="5"/>
      <c r="R356" s="166"/>
      <c r="S356" s="166"/>
      <c r="T356" s="173"/>
      <c r="U356" s="21"/>
    </row>
    <row r="357" spans="1:21" x14ac:dyDescent="0.3">
      <c r="A357" s="38"/>
      <c r="B357" s="38"/>
      <c r="C357" s="38"/>
      <c r="D357" s="37"/>
      <c r="E357" s="123"/>
      <c r="F357" s="54"/>
      <c r="G357" s="126"/>
      <c r="H357" s="55"/>
      <c r="I357" s="46"/>
      <c r="J357" s="58"/>
      <c r="K357" s="130"/>
      <c r="L357" s="131"/>
      <c r="M357" s="67"/>
      <c r="N357" s="7"/>
      <c r="O357" s="148"/>
      <c r="P357" s="146"/>
      <c r="Q357" s="5"/>
      <c r="R357" s="166"/>
      <c r="S357" s="166"/>
      <c r="T357" s="173"/>
      <c r="U357" s="21"/>
    </row>
    <row r="358" spans="1:21" x14ac:dyDescent="0.3">
      <c r="A358" s="38"/>
      <c r="B358" s="38"/>
      <c r="C358" s="38"/>
      <c r="D358" s="37"/>
      <c r="E358" s="123"/>
      <c r="F358" s="54"/>
      <c r="G358" s="126"/>
      <c r="H358" s="55"/>
      <c r="I358" s="46"/>
      <c r="J358" s="58"/>
      <c r="K358" s="130"/>
      <c r="L358" s="131"/>
      <c r="M358" s="67"/>
      <c r="N358" s="7"/>
      <c r="O358" s="148"/>
      <c r="P358" s="146"/>
      <c r="Q358" s="5"/>
      <c r="R358" s="166"/>
      <c r="S358" s="166"/>
      <c r="T358" s="173"/>
      <c r="U358" s="21"/>
    </row>
    <row r="359" spans="1:21" x14ac:dyDescent="0.3">
      <c r="A359" s="38"/>
      <c r="B359" s="38"/>
      <c r="C359" s="38"/>
      <c r="D359" s="37"/>
      <c r="E359" s="123"/>
      <c r="F359" s="54"/>
      <c r="G359" s="126"/>
      <c r="H359" s="55"/>
      <c r="I359" s="46"/>
      <c r="J359" s="58"/>
      <c r="K359" s="130"/>
      <c r="L359" s="131"/>
      <c r="M359" s="67"/>
      <c r="N359" s="7"/>
      <c r="O359" s="142"/>
      <c r="P359" s="146"/>
      <c r="Q359" s="5"/>
      <c r="R359" s="166"/>
      <c r="S359" s="166"/>
      <c r="T359" s="173"/>
      <c r="U359" s="21"/>
    </row>
    <row r="360" spans="1:21" x14ac:dyDescent="0.3">
      <c r="A360" s="38"/>
      <c r="B360" s="38"/>
      <c r="C360" s="38"/>
      <c r="D360" s="37"/>
      <c r="E360" s="123"/>
      <c r="F360" s="54"/>
      <c r="G360" s="122"/>
      <c r="H360" s="53"/>
      <c r="I360" s="46"/>
      <c r="J360" s="58"/>
      <c r="K360" s="135"/>
      <c r="L360" s="136"/>
      <c r="M360" s="82"/>
      <c r="N360" s="7"/>
      <c r="O360" s="142"/>
      <c r="P360" s="146"/>
      <c r="Q360" s="5"/>
      <c r="R360" s="166"/>
      <c r="S360" s="166"/>
      <c r="T360" s="173"/>
      <c r="U360" s="21"/>
    </row>
    <row r="361" spans="1:21" x14ac:dyDescent="0.3">
      <c r="A361" s="38"/>
      <c r="B361" s="38"/>
      <c r="C361" s="38"/>
      <c r="D361" s="37"/>
      <c r="E361" s="123"/>
      <c r="F361" s="54"/>
      <c r="G361" s="126"/>
      <c r="H361" s="55"/>
      <c r="I361" s="46"/>
      <c r="J361" s="58"/>
      <c r="K361" s="135"/>
      <c r="L361" s="136"/>
      <c r="M361" s="82"/>
      <c r="N361" s="7"/>
      <c r="O361" s="148"/>
      <c r="P361" s="146"/>
      <c r="Q361" s="5"/>
      <c r="R361" s="166"/>
      <c r="S361" s="166"/>
      <c r="T361" s="173"/>
      <c r="U361" s="21"/>
    </row>
    <row r="362" spans="1:21" x14ac:dyDescent="0.3">
      <c r="A362" s="38"/>
      <c r="B362" s="38"/>
      <c r="C362" s="38"/>
      <c r="D362" s="37"/>
      <c r="G362" s="126"/>
      <c r="H362" s="55"/>
      <c r="I362" s="46"/>
      <c r="J362" s="58"/>
      <c r="K362" s="130"/>
      <c r="L362" s="131"/>
      <c r="M362" s="67"/>
      <c r="N362" s="7"/>
      <c r="O362" s="148"/>
      <c r="P362" s="146"/>
      <c r="Q362" s="5"/>
      <c r="R362" s="166"/>
      <c r="S362" s="166"/>
      <c r="T362" s="173"/>
      <c r="U362" s="21"/>
    </row>
    <row r="363" spans="1:21" x14ac:dyDescent="0.3">
      <c r="A363" s="38"/>
      <c r="B363" s="38"/>
      <c r="C363" s="38"/>
      <c r="D363" s="37"/>
      <c r="E363" s="123"/>
      <c r="F363" s="54"/>
      <c r="G363" s="126"/>
      <c r="H363" s="55"/>
      <c r="I363" s="46"/>
      <c r="J363" s="58"/>
      <c r="K363" s="130"/>
      <c r="L363" s="131"/>
      <c r="M363" s="67"/>
      <c r="N363" s="7"/>
      <c r="O363" s="148"/>
      <c r="P363" s="146"/>
      <c r="Q363" s="5"/>
      <c r="R363" s="166"/>
      <c r="S363" s="166"/>
      <c r="T363" s="173"/>
      <c r="U363" s="21"/>
    </row>
    <row r="364" spans="1:21" x14ac:dyDescent="0.3">
      <c r="A364" s="38"/>
      <c r="B364" s="38"/>
      <c r="C364" s="38"/>
      <c r="D364" s="37"/>
      <c r="E364" s="123"/>
      <c r="F364" s="54"/>
      <c r="G364" s="126"/>
      <c r="H364" s="55"/>
      <c r="I364" s="46"/>
      <c r="J364" s="58"/>
      <c r="K364" s="130"/>
      <c r="L364" s="131"/>
      <c r="M364" s="67"/>
      <c r="N364" s="7"/>
      <c r="O364" s="148"/>
      <c r="P364" s="146"/>
      <c r="Q364" s="5"/>
      <c r="R364" s="166"/>
      <c r="S364" s="166"/>
      <c r="T364" s="173"/>
      <c r="U364" s="21"/>
    </row>
    <row r="365" spans="1:21" x14ac:dyDescent="0.3">
      <c r="A365" s="38"/>
      <c r="B365" s="38"/>
      <c r="C365" s="38"/>
      <c r="D365" s="37"/>
      <c r="E365" s="123"/>
      <c r="F365" s="54"/>
      <c r="G365" s="126"/>
      <c r="H365" s="55"/>
      <c r="I365" s="46"/>
      <c r="J365" s="58"/>
      <c r="K365" s="140"/>
      <c r="L365" s="141"/>
      <c r="M365" s="91"/>
      <c r="N365" s="7"/>
      <c r="O365" s="148"/>
      <c r="P365" s="146"/>
      <c r="Q365" s="5"/>
      <c r="R365" s="166"/>
      <c r="S365" s="166"/>
      <c r="T365" s="173"/>
      <c r="U365" s="21"/>
    </row>
    <row r="366" spans="1:21" x14ac:dyDescent="0.3">
      <c r="A366" s="38"/>
      <c r="B366" s="38"/>
      <c r="C366" s="38"/>
      <c r="D366" s="37"/>
      <c r="E366" s="123"/>
      <c r="F366" s="54"/>
      <c r="G366" s="126"/>
      <c r="H366" s="55"/>
      <c r="I366" s="43"/>
      <c r="J366" s="58"/>
      <c r="K366" s="140"/>
      <c r="L366" s="141"/>
      <c r="M366" s="91"/>
      <c r="N366" s="7"/>
      <c r="O366" s="152"/>
      <c r="P366" s="150"/>
      <c r="Q366" s="5"/>
      <c r="R366" s="5"/>
      <c r="S366" s="5"/>
      <c r="T366" s="172"/>
      <c r="U366" s="21"/>
    </row>
    <row r="367" spans="1:21" x14ac:dyDescent="0.3">
      <c r="A367" s="2"/>
      <c r="B367" s="2"/>
      <c r="C367" s="2"/>
      <c r="D367" s="108"/>
      <c r="E367" s="122"/>
      <c r="F367" s="53"/>
      <c r="G367" s="123"/>
      <c r="H367" s="54"/>
      <c r="I367" s="43"/>
      <c r="J367" s="58"/>
      <c r="K367" s="140"/>
      <c r="L367" s="141"/>
      <c r="M367" s="91"/>
      <c r="N367" s="7"/>
      <c r="O367" s="142"/>
      <c r="P367" s="150"/>
      <c r="Q367" s="5"/>
      <c r="R367" s="167"/>
      <c r="S367" s="5"/>
      <c r="T367" s="172"/>
      <c r="U367" s="21"/>
    </row>
    <row r="368" spans="1:21" x14ac:dyDescent="0.3">
      <c r="A368" s="2"/>
      <c r="B368" s="2"/>
      <c r="C368" s="2"/>
      <c r="D368" s="108"/>
      <c r="E368" s="123"/>
      <c r="F368" s="54"/>
      <c r="G368" s="126"/>
      <c r="H368" s="55"/>
      <c r="I368" s="43"/>
      <c r="J368" s="58"/>
      <c r="K368" s="140"/>
      <c r="L368" s="141"/>
      <c r="M368" s="91"/>
      <c r="N368" s="7"/>
      <c r="O368" s="148"/>
      <c r="P368" s="32"/>
      <c r="Q368" s="5"/>
      <c r="R368" s="5"/>
      <c r="S368" s="5"/>
      <c r="T368" s="172"/>
      <c r="U368" s="21"/>
    </row>
    <row r="369" spans="1:21" x14ac:dyDescent="0.3">
      <c r="A369" s="2"/>
      <c r="B369" s="2"/>
      <c r="C369" s="2"/>
      <c r="D369" s="108"/>
      <c r="E369" s="122"/>
      <c r="F369" s="53"/>
      <c r="G369" s="126"/>
      <c r="H369" s="55"/>
      <c r="I369" s="43"/>
      <c r="J369" s="58"/>
      <c r="K369" s="133"/>
      <c r="L369" s="134"/>
      <c r="M369" s="69"/>
      <c r="N369" s="7"/>
      <c r="O369" s="148"/>
      <c r="P369" s="32"/>
      <c r="Q369" s="5"/>
      <c r="R369" s="5"/>
      <c r="S369" s="5"/>
      <c r="T369" s="177"/>
      <c r="U369" s="21"/>
    </row>
    <row r="370" spans="1:21" x14ac:dyDescent="0.3">
      <c r="A370" s="2"/>
      <c r="B370" s="2"/>
      <c r="C370" s="2"/>
      <c r="D370" s="108"/>
      <c r="E370" s="122"/>
      <c r="F370" s="53"/>
      <c r="G370" s="126"/>
      <c r="H370" s="55"/>
      <c r="I370" s="43"/>
      <c r="J370" s="58"/>
      <c r="K370" s="140"/>
      <c r="L370" s="141"/>
      <c r="M370" s="91"/>
      <c r="N370" s="7"/>
      <c r="O370" s="148"/>
      <c r="P370" s="150"/>
      <c r="Q370" s="5"/>
      <c r="R370" s="5"/>
      <c r="S370" s="5"/>
      <c r="T370" s="177"/>
      <c r="U370" s="21"/>
    </row>
    <row r="371" spans="1:21" x14ac:dyDescent="0.3">
      <c r="A371" s="2"/>
      <c r="B371" s="2"/>
      <c r="C371" s="2"/>
      <c r="D371" s="108"/>
      <c r="E371" s="122"/>
      <c r="F371" s="53"/>
    </row>
  </sheetData>
  <mergeCells count="9">
    <mergeCell ref="Q45:S45"/>
    <mergeCell ref="Q175:S175"/>
    <mergeCell ref="Q184:S184"/>
    <mergeCell ref="A1:D1"/>
    <mergeCell ref="E1:H1"/>
    <mergeCell ref="K1:L1"/>
    <mergeCell ref="N1:O1"/>
    <mergeCell ref="P1:P2"/>
    <mergeCell ref="Q1:S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0.39997558519241921"/>
  </sheetPr>
  <dimension ref="A1:AE74"/>
  <sheetViews>
    <sheetView workbookViewId="0">
      <selection activeCell="N8" sqref="N8"/>
    </sheetView>
  </sheetViews>
  <sheetFormatPr defaultRowHeight="14.4" x14ac:dyDescent="0.3"/>
  <cols>
    <col min="1" max="1" width="10.6640625" style="89" customWidth="1"/>
    <col min="2" max="2" width="8.44140625" style="89" customWidth="1"/>
    <col min="3" max="3" width="19.6640625" style="169" customWidth="1"/>
    <col min="4" max="4" width="19.109375" style="63" customWidth="1"/>
    <col min="5" max="5" width="8.88671875" style="89"/>
    <col min="6" max="6" width="8.88671875" style="169"/>
    <col min="7" max="8" width="8.88671875" style="89"/>
    <col min="9" max="9" width="22.33203125" style="169" customWidth="1"/>
    <col min="10" max="10" width="9.109375" style="169" customWidth="1"/>
    <col min="11" max="16384" width="8.88671875" style="169"/>
  </cols>
  <sheetData>
    <row r="1" spans="1:31" ht="18" x14ac:dyDescent="0.35">
      <c r="A1" s="92"/>
      <c r="B1" s="92"/>
      <c r="C1" s="92"/>
      <c r="D1" s="62" t="s">
        <v>109</v>
      </c>
      <c r="E1" s="92"/>
      <c r="G1" s="35"/>
      <c r="H1" s="35"/>
      <c r="I1" s="36"/>
      <c r="J1" s="35"/>
    </row>
    <row r="2" spans="1:31" x14ac:dyDescent="0.3">
      <c r="A2" s="101" t="s">
        <v>112</v>
      </c>
      <c r="B2" s="101"/>
      <c r="C2" s="103"/>
      <c r="D2" s="100"/>
      <c r="E2" s="103"/>
      <c r="F2" s="16"/>
      <c r="G2" s="15" t="s">
        <v>113</v>
      </c>
      <c r="H2" s="15"/>
      <c r="I2" s="33"/>
      <c r="J2" s="34"/>
      <c r="M2" s="169" t="s">
        <v>170</v>
      </c>
    </row>
    <row r="3" spans="1:31" x14ac:dyDescent="0.3">
      <c r="A3" s="155" t="s">
        <v>29</v>
      </c>
      <c r="B3" s="155" t="s">
        <v>0</v>
      </c>
      <c r="C3" s="151" t="s">
        <v>30</v>
      </c>
      <c r="D3" s="156" t="s">
        <v>31</v>
      </c>
      <c r="E3" s="157" t="s">
        <v>32</v>
      </c>
      <c r="G3" s="215" t="s">
        <v>29</v>
      </c>
      <c r="H3" s="215" t="s">
        <v>0</v>
      </c>
      <c r="I3" s="216" t="s">
        <v>33</v>
      </c>
      <c r="J3" s="217" t="s">
        <v>32</v>
      </c>
      <c r="M3" s="169" t="s">
        <v>114</v>
      </c>
    </row>
    <row r="4" spans="1:31" x14ac:dyDescent="0.3">
      <c r="A4" s="18">
        <v>8171</v>
      </c>
      <c r="B4" s="18" t="s">
        <v>26</v>
      </c>
      <c r="C4" s="88" t="s">
        <v>122</v>
      </c>
      <c r="D4" s="20">
        <v>33786</v>
      </c>
      <c r="E4" s="93">
        <v>8.0464999999999995E-2</v>
      </c>
      <c r="F4" s="98"/>
      <c r="G4" s="200">
        <v>8171</v>
      </c>
      <c r="H4" s="158" t="s">
        <v>26</v>
      </c>
      <c r="I4" s="154" t="s">
        <v>164</v>
      </c>
      <c r="J4" s="90">
        <v>0.55124799999999996</v>
      </c>
      <c r="K4" s="107"/>
      <c r="L4" s="27"/>
      <c r="M4" s="27" t="s">
        <v>171</v>
      </c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</row>
    <row r="5" spans="1:31" x14ac:dyDescent="0.3">
      <c r="A5" s="18">
        <v>8171</v>
      </c>
      <c r="B5" s="18" t="s">
        <v>26</v>
      </c>
      <c r="C5" s="88" t="s">
        <v>123</v>
      </c>
      <c r="D5" s="20">
        <v>35704</v>
      </c>
      <c r="E5" s="93">
        <v>0.92846700000000004</v>
      </c>
      <c r="F5" s="98"/>
      <c r="G5" s="200">
        <v>8173</v>
      </c>
      <c r="H5" s="158" t="s">
        <v>26</v>
      </c>
      <c r="I5" s="154" t="s">
        <v>165</v>
      </c>
      <c r="J5" s="198">
        <v>10.172079999999999</v>
      </c>
      <c r="K5" s="107"/>
      <c r="L5" s="27"/>
      <c r="M5" s="27" t="s">
        <v>115</v>
      </c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</row>
    <row r="6" spans="1:31" x14ac:dyDescent="0.3">
      <c r="E6" s="90">
        <f>SUM(E4:E5)</f>
        <v>1.0089319999999999</v>
      </c>
      <c r="F6" s="98"/>
      <c r="G6" s="200">
        <v>8173</v>
      </c>
      <c r="H6" s="158" t="s">
        <v>26</v>
      </c>
      <c r="I6" s="154" t="s">
        <v>165</v>
      </c>
      <c r="J6" s="198">
        <v>0.78784299999999996</v>
      </c>
      <c r="K6" s="10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</row>
    <row r="7" spans="1:31" x14ac:dyDescent="0.3">
      <c r="A7" s="18">
        <v>8173</v>
      </c>
      <c r="B7" s="18" t="s">
        <v>26</v>
      </c>
      <c r="C7" s="88" t="s">
        <v>124</v>
      </c>
      <c r="D7" s="20">
        <v>36678</v>
      </c>
      <c r="E7" s="93">
        <v>1.9564379999999999</v>
      </c>
      <c r="F7" s="98"/>
      <c r="G7" s="200">
        <v>8173</v>
      </c>
      <c r="H7" s="158" t="s">
        <v>26</v>
      </c>
      <c r="I7" s="154" t="s">
        <v>165</v>
      </c>
      <c r="J7" s="198">
        <v>23.718070000000001</v>
      </c>
      <c r="K7" s="10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</row>
    <row r="8" spans="1:31" x14ac:dyDescent="0.3">
      <c r="A8" s="18">
        <v>8173</v>
      </c>
      <c r="B8" s="18" t="s">
        <v>26</v>
      </c>
      <c r="C8" s="88" t="s">
        <v>125</v>
      </c>
      <c r="D8" s="20">
        <v>36526</v>
      </c>
      <c r="E8" s="198">
        <v>3.1830769999999999</v>
      </c>
      <c r="F8" s="98"/>
      <c r="G8" s="92"/>
      <c r="H8" s="92"/>
      <c r="I8" s="1"/>
      <c r="J8" s="90">
        <f>SUM(J5:J7)</f>
        <v>34.677993000000001</v>
      </c>
      <c r="K8" s="10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</row>
    <row r="9" spans="1:31" x14ac:dyDescent="0.3">
      <c r="A9" s="18">
        <v>8173</v>
      </c>
      <c r="B9" s="18" t="s">
        <v>26</v>
      </c>
      <c r="C9" s="88" t="s">
        <v>126</v>
      </c>
      <c r="D9" s="20">
        <v>38399</v>
      </c>
      <c r="E9" s="93">
        <v>51.088180000000001</v>
      </c>
      <c r="F9" s="98"/>
      <c r="G9" s="200">
        <v>8841</v>
      </c>
      <c r="H9" s="158" t="s">
        <v>26</v>
      </c>
      <c r="I9" s="28" t="s">
        <v>166</v>
      </c>
      <c r="J9" s="90">
        <v>0.12967300000000001</v>
      </c>
      <c r="K9" s="10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</row>
    <row r="10" spans="1:31" x14ac:dyDescent="0.3">
      <c r="A10" s="18">
        <v>8173</v>
      </c>
      <c r="B10" s="18" t="s">
        <v>26</v>
      </c>
      <c r="C10" s="88" t="s">
        <v>127</v>
      </c>
      <c r="D10" s="20">
        <v>29221</v>
      </c>
      <c r="E10" s="93">
        <v>0.365317</v>
      </c>
      <c r="F10" s="98"/>
      <c r="G10" s="209" t="s">
        <v>121</v>
      </c>
      <c r="H10" s="207"/>
      <c r="I10" s="207"/>
      <c r="J10" s="70">
        <f>SUM(J4,J8,J9)</f>
        <v>35.358913999999999</v>
      </c>
      <c r="K10" s="10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</row>
    <row r="11" spans="1:31" x14ac:dyDescent="0.3">
      <c r="A11" s="18">
        <v>8173</v>
      </c>
      <c r="B11" s="18" t="s">
        <v>26</v>
      </c>
      <c r="C11" s="88" t="s">
        <v>128</v>
      </c>
      <c r="D11" s="20">
        <v>28856</v>
      </c>
      <c r="E11" s="198">
        <v>0.356207</v>
      </c>
      <c r="F11" s="98"/>
      <c r="G11" s="92">
        <v>10967</v>
      </c>
      <c r="H11" s="92" t="s">
        <v>2</v>
      </c>
      <c r="I11" s="1" t="s">
        <v>167</v>
      </c>
      <c r="J11" s="90">
        <v>0.81106699999999998</v>
      </c>
      <c r="K11" s="10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</row>
    <row r="12" spans="1:31" s="210" customFormat="1" x14ac:dyDescent="0.3">
      <c r="A12" s="18"/>
      <c r="B12" s="18"/>
      <c r="C12" s="88"/>
      <c r="D12" s="20"/>
      <c r="E12" s="90">
        <f>SUM(E10:E11)</f>
        <v>0.72152400000000005</v>
      </c>
      <c r="F12" s="98"/>
      <c r="G12" s="209" t="s">
        <v>121</v>
      </c>
      <c r="H12" s="207"/>
      <c r="I12" s="207"/>
      <c r="J12" s="70">
        <f>SUM(J11)</f>
        <v>0.81106699999999998</v>
      </c>
      <c r="K12" s="10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</row>
    <row r="13" spans="1:31" x14ac:dyDescent="0.3">
      <c r="A13" s="18">
        <v>8277</v>
      </c>
      <c r="B13" s="18" t="s">
        <v>26</v>
      </c>
      <c r="C13" s="88" t="s">
        <v>129</v>
      </c>
      <c r="D13" s="20">
        <v>32387</v>
      </c>
      <c r="E13" s="93">
        <v>0.215532</v>
      </c>
      <c r="F13" s="98"/>
      <c r="G13" s="109"/>
      <c r="H13" s="26"/>
      <c r="I13" s="98"/>
      <c r="J13" s="110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</row>
    <row r="14" spans="1:31" x14ac:dyDescent="0.3">
      <c r="A14" s="18">
        <v>8277</v>
      </c>
      <c r="B14" s="18" t="s">
        <v>26</v>
      </c>
      <c r="C14" s="88" t="s">
        <v>130</v>
      </c>
      <c r="D14" s="20">
        <v>41334</v>
      </c>
      <c r="E14" s="93">
        <v>0.97131400000000001</v>
      </c>
      <c r="F14" s="98"/>
      <c r="G14" s="109"/>
      <c r="H14" s="26"/>
      <c r="I14" s="98"/>
      <c r="J14" s="110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</row>
    <row r="15" spans="1:31" x14ac:dyDescent="0.3">
      <c r="A15" s="18">
        <v>8277</v>
      </c>
      <c r="B15" s="18" t="s">
        <v>26</v>
      </c>
      <c r="C15" s="88" t="s">
        <v>129</v>
      </c>
      <c r="D15" s="20">
        <v>32387</v>
      </c>
      <c r="E15" s="198">
        <v>0.187473</v>
      </c>
      <c r="F15" s="98"/>
      <c r="G15" s="109"/>
      <c r="H15" s="26"/>
      <c r="I15" s="98"/>
      <c r="J15" s="110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</row>
    <row r="16" spans="1:31" x14ac:dyDescent="0.3">
      <c r="A16" s="18">
        <v>8277</v>
      </c>
      <c r="B16" s="18" t="s">
        <v>26</v>
      </c>
      <c r="C16" s="88" t="s">
        <v>130</v>
      </c>
      <c r="D16" s="20">
        <v>41334</v>
      </c>
      <c r="E16" s="198">
        <v>0.187473</v>
      </c>
      <c r="F16" s="98"/>
      <c r="G16" s="109"/>
      <c r="H16" s="26"/>
      <c r="I16" s="109"/>
      <c r="J16" s="110"/>
      <c r="K16" s="10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</row>
    <row r="17" spans="1:31" s="210" customFormat="1" x14ac:dyDescent="0.3">
      <c r="A17" s="18"/>
      <c r="B17" s="18"/>
      <c r="C17" s="88"/>
      <c r="D17" s="20"/>
      <c r="E17" s="90">
        <f>SUM(E15:E16)</f>
        <v>0.374946</v>
      </c>
      <c r="F17" s="98"/>
      <c r="G17" s="109"/>
      <c r="H17" s="26"/>
      <c r="I17" s="109"/>
      <c r="J17" s="110"/>
      <c r="K17" s="10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</row>
    <row r="18" spans="1:31" x14ac:dyDescent="0.3">
      <c r="A18" s="18">
        <v>8823</v>
      </c>
      <c r="B18" s="18" t="s">
        <v>26</v>
      </c>
      <c r="C18" s="88" t="s">
        <v>131</v>
      </c>
      <c r="D18" s="20">
        <v>25720</v>
      </c>
      <c r="E18" s="90">
        <v>8.9149000000000006E-2</v>
      </c>
      <c r="F18" s="98"/>
      <c r="G18" s="109"/>
      <c r="H18" s="26"/>
      <c r="I18" s="109"/>
      <c r="J18" s="110"/>
      <c r="K18" s="10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</row>
    <row r="19" spans="1:31" x14ac:dyDescent="0.3">
      <c r="A19" s="18">
        <v>8832</v>
      </c>
      <c r="B19" s="18" t="s">
        <v>26</v>
      </c>
      <c r="C19" s="88" t="s">
        <v>132</v>
      </c>
      <c r="D19" s="20">
        <v>32234</v>
      </c>
      <c r="E19" s="90">
        <v>5.2563009999999997</v>
      </c>
      <c r="F19" s="98"/>
      <c r="G19" s="109"/>
      <c r="H19" s="26"/>
      <c r="I19" s="109"/>
      <c r="J19" s="110"/>
      <c r="K19" s="10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</row>
    <row r="20" spans="1:31" x14ac:dyDescent="0.3">
      <c r="A20" s="18">
        <v>8840</v>
      </c>
      <c r="B20" s="18" t="s">
        <v>26</v>
      </c>
      <c r="C20" s="88" t="s">
        <v>131</v>
      </c>
      <c r="D20" s="20">
        <v>43284</v>
      </c>
      <c r="E20" s="90">
        <v>2.3933990000000001</v>
      </c>
      <c r="F20" s="98"/>
      <c r="G20" s="109"/>
      <c r="H20" s="26"/>
      <c r="I20" s="109"/>
      <c r="J20" s="110"/>
      <c r="K20" s="10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</row>
    <row r="21" spans="1:31" x14ac:dyDescent="0.3">
      <c r="A21" s="18">
        <v>8841</v>
      </c>
      <c r="B21" s="18" t="s">
        <v>26</v>
      </c>
      <c r="C21" s="88" t="s">
        <v>133</v>
      </c>
      <c r="D21" s="20">
        <v>42366</v>
      </c>
      <c r="E21" s="90">
        <v>0.12967300000000001</v>
      </c>
      <c r="F21" s="98"/>
      <c r="G21" s="109"/>
      <c r="H21" s="26"/>
      <c r="I21" s="109"/>
      <c r="J21" s="110"/>
      <c r="K21" s="10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</row>
    <row r="22" spans="1:31" x14ac:dyDescent="0.3">
      <c r="A22" s="18">
        <v>9856</v>
      </c>
      <c r="B22" s="18" t="s">
        <v>26</v>
      </c>
      <c r="C22" s="88" t="s">
        <v>134</v>
      </c>
      <c r="D22" s="20">
        <v>41283</v>
      </c>
      <c r="E22" s="90">
        <v>3.4157869999999999</v>
      </c>
      <c r="F22" s="98"/>
      <c r="G22" s="109"/>
      <c r="H22" s="26"/>
      <c r="I22" s="109"/>
      <c r="J22" s="110"/>
      <c r="K22" s="10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</row>
    <row r="23" spans="1:31" x14ac:dyDescent="0.3">
      <c r="A23" s="18">
        <v>9875</v>
      </c>
      <c r="B23" s="18" t="s">
        <v>26</v>
      </c>
      <c r="C23" s="88" t="s">
        <v>135</v>
      </c>
      <c r="D23" s="20">
        <v>35521</v>
      </c>
      <c r="E23" s="90">
        <v>1.6858</v>
      </c>
      <c r="F23" s="98"/>
      <c r="G23" s="109"/>
      <c r="H23" s="26"/>
      <c r="I23" s="109"/>
      <c r="J23" s="110"/>
      <c r="K23" s="10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</row>
    <row r="24" spans="1:31" x14ac:dyDescent="0.3">
      <c r="A24" s="18">
        <v>24366</v>
      </c>
      <c r="B24" s="18" t="s">
        <v>26</v>
      </c>
      <c r="C24" s="88" t="s">
        <v>136</v>
      </c>
      <c r="D24" s="20">
        <v>37195</v>
      </c>
      <c r="E24" s="198">
        <v>4.542726</v>
      </c>
      <c r="F24" s="98"/>
      <c r="G24" s="98"/>
      <c r="H24" s="26"/>
      <c r="I24" s="98"/>
      <c r="J24" s="96"/>
      <c r="K24" s="10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</row>
    <row r="25" spans="1:31" s="210" customFormat="1" x14ac:dyDescent="0.3">
      <c r="A25" s="18">
        <v>24366</v>
      </c>
      <c r="B25" s="18" t="s">
        <v>26</v>
      </c>
      <c r="C25" s="88" t="s">
        <v>137</v>
      </c>
      <c r="D25" s="20">
        <v>35034</v>
      </c>
      <c r="E25" s="198">
        <v>1.3862760000000001</v>
      </c>
      <c r="F25" s="98"/>
      <c r="G25" s="98"/>
      <c r="H25" s="26"/>
      <c r="I25" s="98"/>
      <c r="J25" s="96"/>
      <c r="K25" s="10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</row>
    <row r="26" spans="1:31" s="210" customFormat="1" x14ac:dyDescent="0.3">
      <c r="A26" s="18"/>
      <c r="B26" s="18"/>
      <c r="C26" s="88"/>
      <c r="D26" s="20"/>
      <c r="E26" s="90">
        <f>SUM(E24:E25)</f>
        <v>5.9290020000000005</v>
      </c>
      <c r="F26" s="98"/>
      <c r="G26" s="98"/>
      <c r="H26" s="26"/>
      <c r="I26" s="98"/>
      <c r="J26" s="96"/>
      <c r="K26" s="10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</row>
    <row r="27" spans="1:31" s="210" customFormat="1" x14ac:dyDescent="0.3">
      <c r="A27" s="209" t="s">
        <v>121</v>
      </c>
      <c r="B27" s="207"/>
      <c r="C27" s="207"/>
      <c r="D27" s="207"/>
      <c r="E27" s="70">
        <f>SUM(E6,E12,E17,E18,E19,E20,E21,E22,E23,E26)</f>
        <v>21.004513000000003</v>
      </c>
      <c r="F27" s="98"/>
      <c r="G27" s="98"/>
      <c r="H27" s="26"/>
      <c r="I27" s="98"/>
      <c r="J27" s="96"/>
      <c r="K27" s="10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</row>
    <row r="28" spans="1:31" x14ac:dyDescent="0.3">
      <c r="A28" s="18">
        <v>10092</v>
      </c>
      <c r="B28" s="18" t="s">
        <v>2</v>
      </c>
      <c r="C28" s="88" t="s">
        <v>138</v>
      </c>
      <c r="D28" s="20">
        <v>29221</v>
      </c>
      <c r="E28" s="198">
        <v>0.23610200000000001</v>
      </c>
      <c r="F28" s="98"/>
      <c r="G28" s="98"/>
      <c r="H28" s="26"/>
      <c r="I28" s="98"/>
      <c r="J28" s="107"/>
      <c r="K28" s="10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</row>
    <row r="29" spans="1:31" x14ac:dyDescent="0.3">
      <c r="A29" s="18">
        <v>10092</v>
      </c>
      <c r="B29" s="18" t="s">
        <v>2</v>
      </c>
      <c r="C29" s="88" t="s">
        <v>131</v>
      </c>
      <c r="D29" s="20">
        <v>30225</v>
      </c>
      <c r="E29" s="93">
        <v>0.34447499999999998</v>
      </c>
      <c r="F29" s="98"/>
      <c r="G29" s="109"/>
      <c r="H29" s="26"/>
      <c r="I29" s="98"/>
      <c r="J29" s="110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</row>
    <row r="30" spans="1:31" x14ac:dyDescent="0.3">
      <c r="A30" s="18"/>
      <c r="B30" s="18"/>
      <c r="C30" s="88"/>
      <c r="E30" s="90">
        <f>SUM(E28:E29)</f>
        <v>0.58057700000000001</v>
      </c>
      <c r="F30" s="98"/>
      <c r="G30" s="109"/>
      <c r="H30" s="26"/>
      <c r="I30" s="98"/>
      <c r="J30" s="110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spans="1:31" x14ac:dyDescent="0.3">
      <c r="A31" s="18">
        <v>10096</v>
      </c>
      <c r="B31" s="18" t="s">
        <v>2</v>
      </c>
      <c r="C31" s="88" t="s">
        <v>139</v>
      </c>
      <c r="D31" s="20">
        <v>36130</v>
      </c>
      <c r="E31" s="90">
        <v>5.0180509999999998</v>
      </c>
      <c r="F31" s="98"/>
      <c r="G31" s="109"/>
      <c r="H31" s="26"/>
      <c r="I31" s="98"/>
      <c r="J31" s="110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</row>
    <row r="32" spans="1:31" x14ac:dyDescent="0.3">
      <c r="A32" s="18">
        <v>10098</v>
      </c>
      <c r="B32" s="18" t="s">
        <v>2</v>
      </c>
      <c r="C32" s="88" t="s">
        <v>140</v>
      </c>
      <c r="D32" s="20">
        <v>39848</v>
      </c>
      <c r="E32" s="90">
        <v>3.1565970000000001</v>
      </c>
      <c r="F32" s="98"/>
      <c r="G32" s="26"/>
      <c r="H32" s="26"/>
      <c r="I32" s="27"/>
      <c r="J32" s="110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</row>
    <row r="33" spans="1:31" x14ac:dyDescent="0.3">
      <c r="A33" s="18">
        <v>10145</v>
      </c>
      <c r="B33" s="18" t="s">
        <v>2</v>
      </c>
      <c r="C33" s="88" t="s">
        <v>131</v>
      </c>
      <c r="D33" s="20">
        <v>31260</v>
      </c>
      <c r="E33" s="90">
        <v>6.5494589999999997</v>
      </c>
      <c r="F33" s="98"/>
      <c r="G33" s="26"/>
      <c r="H33" s="26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</row>
    <row r="34" spans="1:31" x14ac:dyDescent="0.3">
      <c r="A34" s="18">
        <v>10154</v>
      </c>
      <c r="B34" s="18" t="s">
        <v>2</v>
      </c>
      <c r="C34" s="88" t="s">
        <v>131</v>
      </c>
      <c r="D34" s="20">
        <v>24473</v>
      </c>
      <c r="E34" s="90">
        <v>6.6297769999999998</v>
      </c>
      <c r="F34" s="98"/>
      <c r="G34" s="26"/>
      <c r="H34" s="26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</row>
    <row r="35" spans="1:31" x14ac:dyDescent="0.3">
      <c r="A35" s="18">
        <v>10210</v>
      </c>
      <c r="B35" s="18" t="s">
        <v>2</v>
      </c>
      <c r="C35" s="88" t="s">
        <v>141</v>
      </c>
      <c r="D35" s="20">
        <v>28856</v>
      </c>
      <c r="E35" s="90">
        <v>1.6077379999999999</v>
      </c>
      <c r="F35" s="98"/>
      <c r="G35" s="26"/>
      <c r="H35" s="26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</row>
    <row r="36" spans="1:31" x14ac:dyDescent="0.3">
      <c r="A36" s="18">
        <v>10224</v>
      </c>
      <c r="B36" s="18" t="s">
        <v>2</v>
      </c>
      <c r="C36" s="88" t="s">
        <v>142</v>
      </c>
      <c r="D36" s="20">
        <v>32082</v>
      </c>
      <c r="E36" s="90">
        <v>7.6449000000000003E-2</v>
      </c>
      <c r="F36" s="98"/>
      <c r="G36" s="26"/>
      <c r="H36" s="26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</row>
    <row r="37" spans="1:31" x14ac:dyDescent="0.3">
      <c r="A37" s="18">
        <v>10432</v>
      </c>
      <c r="B37" s="18" t="s">
        <v>2</v>
      </c>
      <c r="C37" s="88" t="s">
        <v>131</v>
      </c>
      <c r="D37" s="20">
        <v>25934</v>
      </c>
      <c r="E37" s="90">
        <v>0.88268500000000005</v>
      </c>
      <c r="F37" s="27"/>
      <c r="G37" s="26"/>
      <c r="H37" s="26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spans="1:31" x14ac:dyDescent="0.3">
      <c r="A38" s="18">
        <v>10456</v>
      </c>
      <c r="B38" s="18" t="s">
        <v>2</v>
      </c>
      <c r="C38" s="88" t="s">
        <v>143</v>
      </c>
      <c r="D38" s="20">
        <v>39614</v>
      </c>
      <c r="E38" s="93">
        <v>1.0444530000000001</v>
      </c>
      <c r="F38" s="27"/>
      <c r="G38" s="26"/>
      <c r="H38" s="26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spans="1:31" x14ac:dyDescent="0.3">
      <c r="A39" s="18">
        <v>10456</v>
      </c>
      <c r="B39" s="18" t="s">
        <v>2</v>
      </c>
      <c r="C39" s="88" t="s">
        <v>144</v>
      </c>
      <c r="D39" s="20">
        <v>32021</v>
      </c>
      <c r="E39" s="198">
        <v>2.4879039999999999</v>
      </c>
      <c r="F39" s="27"/>
      <c r="G39" s="26"/>
      <c r="H39" s="26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</row>
    <row r="40" spans="1:31" x14ac:dyDescent="0.3">
      <c r="A40" s="18">
        <v>10456</v>
      </c>
      <c r="B40" s="18" t="s">
        <v>2</v>
      </c>
      <c r="C40" s="88" t="s">
        <v>145</v>
      </c>
      <c r="D40" s="20">
        <v>36404</v>
      </c>
      <c r="E40" s="198">
        <v>3.8809999999999997E-2</v>
      </c>
      <c r="F40" s="27"/>
      <c r="G40" s="26"/>
      <c r="H40" s="26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</row>
    <row r="41" spans="1:31" x14ac:dyDescent="0.3">
      <c r="A41" s="18">
        <v>10456</v>
      </c>
      <c r="B41" s="18" t="s">
        <v>2</v>
      </c>
      <c r="C41" s="88" t="s">
        <v>146</v>
      </c>
      <c r="D41" s="20">
        <v>39600</v>
      </c>
      <c r="E41" s="93">
        <v>0.93686899999999995</v>
      </c>
      <c r="F41" s="27"/>
      <c r="G41" s="26"/>
      <c r="H41" s="26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</row>
    <row r="42" spans="1:31" x14ac:dyDescent="0.3">
      <c r="A42" s="18"/>
      <c r="B42" s="18"/>
      <c r="C42" s="88"/>
      <c r="E42" s="90">
        <f>SUM(E38:E41)</f>
        <v>4.5080359999999997</v>
      </c>
      <c r="F42" s="27"/>
      <c r="G42" s="26"/>
      <c r="H42" s="26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</row>
    <row r="43" spans="1:31" x14ac:dyDescent="0.3">
      <c r="A43" s="18">
        <v>10458</v>
      </c>
      <c r="B43" s="18" t="s">
        <v>2</v>
      </c>
      <c r="C43" s="88" t="s">
        <v>147</v>
      </c>
      <c r="D43" s="20">
        <v>40087</v>
      </c>
      <c r="E43" s="90">
        <v>0.43552000000000002</v>
      </c>
      <c r="F43" s="27"/>
      <c r="G43" s="26"/>
      <c r="H43" s="26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</row>
    <row r="44" spans="1:31" x14ac:dyDescent="0.3">
      <c r="A44" s="18">
        <v>10460</v>
      </c>
      <c r="B44" s="18" t="s">
        <v>2</v>
      </c>
      <c r="C44" s="88" t="s">
        <v>148</v>
      </c>
      <c r="D44" s="20">
        <v>33786</v>
      </c>
      <c r="E44" s="93">
        <v>14.97099</v>
      </c>
      <c r="F44" s="27"/>
      <c r="G44" s="26"/>
      <c r="H44" s="26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</row>
    <row r="45" spans="1:31" x14ac:dyDescent="0.3">
      <c r="A45" s="18">
        <v>10460</v>
      </c>
      <c r="B45" s="18" t="s">
        <v>2</v>
      </c>
      <c r="C45" s="88" t="s">
        <v>149</v>
      </c>
      <c r="D45" s="20">
        <v>32752</v>
      </c>
      <c r="E45" s="93">
        <v>0.59498700000000004</v>
      </c>
      <c r="F45" s="27"/>
      <c r="G45" s="26"/>
      <c r="H45" s="26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</row>
    <row r="46" spans="1:31" x14ac:dyDescent="0.3">
      <c r="A46" s="18"/>
      <c r="B46" s="18"/>
      <c r="C46" s="88"/>
      <c r="D46" s="20"/>
      <c r="E46" s="90">
        <f>SUM(E44:E45)</f>
        <v>15.565977</v>
      </c>
      <c r="F46" s="27"/>
      <c r="G46" s="26"/>
      <c r="H46" s="26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</row>
    <row r="47" spans="1:31" x14ac:dyDescent="0.3">
      <c r="A47" s="18">
        <v>10506</v>
      </c>
      <c r="B47" s="18" t="s">
        <v>2</v>
      </c>
      <c r="C47" s="88" t="s">
        <v>150</v>
      </c>
      <c r="D47" s="20">
        <v>39234</v>
      </c>
      <c r="E47" s="90">
        <v>3.979889</v>
      </c>
      <c r="F47" s="27"/>
      <c r="G47" s="26"/>
      <c r="H47" s="26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</row>
    <row r="48" spans="1:31" x14ac:dyDescent="0.3">
      <c r="A48" s="18">
        <v>10521</v>
      </c>
      <c r="B48" s="18" t="s">
        <v>2</v>
      </c>
      <c r="C48" s="22" t="s">
        <v>131</v>
      </c>
      <c r="D48" s="20">
        <v>21186</v>
      </c>
      <c r="E48" s="90">
        <v>0.63783999999999996</v>
      </c>
      <c r="F48" s="27"/>
      <c r="G48" s="26"/>
      <c r="H48" s="26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</row>
    <row r="49" spans="1:31" x14ac:dyDescent="0.3">
      <c r="A49" s="200">
        <v>10566</v>
      </c>
      <c r="B49" s="158" t="s">
        <v>2</v>
      </c>
      <c r="C49" s="213" t="s">
        <v>151</v>
      </c>
      <c r="D49" s="212">
        <v>27030</v>
      </c>
      <c r="E49" s="90">
        <v>6.2549149999999996</v>
      </c>
      <c r="F49" s="27"/>
      <c r="G49" s="26"/>
      <c r="H49" s="26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</row>
    <row r="50" spans="1:31" x14ac:dyDescent="0.3">
      <c r="A50" s="200">
        <v>10569</v>
      </c>
      <c r="B50" s="158" t="s">
        <v>2</v>
      </c>
      <c r="C50" s="213" t="s">
        <v>151</v>
      </c>
      <c r="D50" s="212">
        <v>26665</v>
      </c>
      <c r="E50" s="198">
        <v>0.78010699999999999</v>
      </c>
      <c r="F50" s="27"/>
      <c r="G50" s="26"/>
      <c r="H50" s="26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</row>
    <row r="51" spans="1:31" x14ac:dyDescent="0.3">
      <c r="A51" s="200">
        <v>10569</v>
      </c>
      <c r="B51" s="158" t="s">
        <v>2</v>
      </c>
      <c r="C51" s="213" t="s">
        <v>131</v>
      </c>
      <c r="D51" s="212">
        <v>23743</v>
      </c>
      <c r="E51" s="198">
        <v>8.7150309999999998</v>
      </c>
      <c r="F51" s="27"/>
      <c r="G51" s="26"/>
      <c r="H51" s="26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</row>
    <row r="52" spans="1:31" x14ac:dyDescent="0.3">
      <c r="A52" s="200">
        <v>10569</v>
      </c>
      <c r="B52" s="158" t="s">
        <v>2</v>
      </c>
      <c r="C52" s="213" t="s">
        <v>151</v>
      </c>
      <c r="D52" s="212">
        <v>26665</v>
      </c>
      <c r="E52" s="198">
        <v>7.8930249999999997</v>
      </c>
      <c r="F52" s="27"/>
      <c r="G52" s="26"/>
      <c r="H52" s="26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</row>
    <row r="53" spans="1:31" x14ac:dyDescent="0.3">
      <c r="A53" s="200"/>
      <c r="B53" s="158"/>
      <c r="C53" s="213"/>
      <c r="D53" s="212"/>
      <c r="E53" s="90">
        <f>SUM(E50:E52)</f>
        <v>17.388162999999999</v>
      </c>
      <c r="F53" s="27"/>
      <c r="G53" s="26"/>
      <c r="H53" s="26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</row>
    <row r="54" spans="1:31" x14ac:dyDescent="0.3">
      <c r="A54" s="200">
        <v>10575</v>
      </c>
      <c r="B54" s="158" t="s">
        <v>2</v>
      </c>
      <c r="C54" s="213" t="s">
        <v>152</v>
      </c>
      <c r="D54" s="212">
        <v>36281</v>
      </c>
      <c r="E54" s="90">
        <v>0.403198</v>
      </c>
      <c r="F54" s="27"/>
      <c r="G54" s="26"/>
      <c r="H54" s="26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</row>
    <row r="55" spans="1:31" x14ac:dyDescent="0.3">
      <c r="A55" s="200">
        <v>10952</v>
      </c>
      <c r="B55" s="158" t="s">
        <v>2</v>
      </c>
      <c r="C55" s="213" t="s">
        <v>131</v>
      </c>
      <c r="D55" s="212">
        <v>28672</v>
      </c>
      <c r="E55" s="90">
        <v>2.8441999999999998</v>
      </c>
      <c r="F55" s="27"/>
      <c r="G55" s="26"/>
      <c r="H55" s="26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</row>
    <row r="56" spans="1:31" x14ac:dyDescent="0.3">
      <c r="A56" s="200">
        <v>10953</v>
      </c>
      <c r="B56" s="158" t="s">
        <v>2</v>
      </c>
      <c r="C56" s="213" t="s">
        <v>131</v>
      </c>
      <c r="D56" s="212">
        <v>28491</v>
      </c>
      <c r="E56" s="90">
        <v>1.969352</v>
      </c>
      <c r="F56" s="27"/>
      <c r="G56" s="26"/>
      <c r="H56" s="26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</row>
    <row r="57" spans="1:31" x14ac:dyDescent="0.3">
      <c r="A57" s="200">
        <v>10959</v>
      </c>
      <c r="B57" s="158" t="s">
        <v>2</v>
      </c>
      <c r="C57" s="213" t="s">
        <v>153</v>
      </c>
      <c r="D57" s="212">
        <v>36770</v>
      </c>
      <c r="E57" s="198">
        <v>0.52113500000000001</v>
      </c>
      <c r="F57" s="27"/>
      <c r="G57" s="26"/>
      <c r="H57" s="26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</row>
    <row r="58" spans="1:31" x14ac:dyDescent="0.3">
      <c r="A58" s="200">
        <v>10959</v>
      </c>
      <c r="B58" s="158" t="s">
        <v>2</v>
      </c>
      <c r="C58" s="213" t="s">
        <v>154</v>
      </c>
      <c r="D58" s="212">
        <v>36861</v>
      </c>
      <c r="E58" s="198">
        <v>2.9717340000000001</v>
      </c>
      <c r="F58" s="27"/>
      <c r="G58" s="26"/>
      <c r="H58" s="26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</row>
    <row r="59" spans="1:31" x14ac:dyDescent="0.3">
      <c r="A59" s="200"/>
      <c r="B59" s="158"/>
      <c r="C59" s="213"/>
      <c r="D59" s="212"/>
      <c r="E59" s="90">
        <f>SUM(E57:E58)</f>
        <v>3.4928690000000002</v>
      </c>
      <c r="F59" s="27"/>
      <c r="G59" s="26"/>
      <c r="H59" s="26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</row>
    <row r="60" spans="1:31" x14ac:dyDescent="0.3">
      <c r="A60" s="200">
        <v>10963</v>
      </c>
      <c r="B60" s="158" t="s">
        <v>2</v>
      </c>
      <c r="C60" s="213" t="s">
        <v>155</v>
      </c>
      <c r="D60" s="212">
        <v>42506</v>
      </c>
      <c r="E60" s="198">
        <v>2.0222509999999998</v>
      </c>
      <c r="F60" s="27"/>
      <c r="G60" s="26"/>
      <c r="H60" s="26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</row>
    <row r="61" spans="1:31" x14ac:dyDescent="0.3">
      <c r="A61" s="200">
        <v>10963</v>
      </c>
      <c r="B61" s="158" t="s">
        <v>2</v>
      </c>
      <c r="C61" s="213" t="s">
        <v>156</v>
      </c>
      <c r="D61" s="212">
        <v>36678</v>
      </c>
      <c r="E61" s="198">
        <v>12.921810000000001</v>
      </c>
      <c r="F61" s="27"/>
      <c r="G61" s="26"/>
      <c r="H61" s="26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</row>
    <row r="62" spans="1:31" x14ac:dyDescent="0.3">
      <c r="A62" s="200">
        <v>10963</v>
      </c>
      <c r="B62" s="158" t="s">
        <v>2</v>
      </c>
      <c r="C62" s="213" t="s">
        <v>157</v>
      </c>
      <c r="D62" s="212">
        <v>34165</v>
      </c>
      <c r="E62" s="198">
        <v>0.31639600000000001</v>
      </c>
      <c r="F62" s="27"/>
      <c r="G62" s="26"/>
      <c r="H62" s="26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</row>
    <row r="63" spans="1:31" x14ac:dyDescent="0.3">
      <c r="A63" s="200">
        <v>10963</v>
      </c>
      <c r="B63" s="158" t="s">
        <v>2</v>
      </c>
      <c r="C63" s="213" t="s">
        <v>158</v>
      </c>
      <c r="D63" s="212">
        <v>42180</v>
      </c>
      <c r="E63" s="198">
        <v>4.1960999999999998E-2</v>
      </c>
      <c r="F63" s="27"/>
      <c r="G63" s="26"/>
      <c r="H63" s="26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</row>
    <row r="64" spans="1:31" x14ac:dyDescent="0.3">
      <c r="A64" s="200">
        <v>10963</v>
      </c>
      <c r="B64" s="158" t="s">
        <v>2</v>
      </c>
      <c r="C64" s="213" t="s">
        <v>159</v>
      </c>
      <c r="D64" s="212">
        <v>34151</v>
      </c>
      <c r="E64" s="198">
        <v>2.2893940000000002</v>
      </c>
      <c r="F64" s="27"/>
      <c r="G64" s="26"/>
      <c r="H64" s="26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</row>
    <row r="65" spans="1:31" x14ac:dyDescent="0.3">
      <c r="A65" s="200"/>
      <c r="B65" s="158"/>
      <c r="C65" s="213"/>
      <c r="D65" s="212"/>
      <c r="E65" s="90">
        <f>SUM(E60:E64)</f>
        <v>17.591812000000001</v>
      </c>
      <c r="F65" s="27"/>
      <c r="G65" s="26"/>
      <c r="H65" s="26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</row>
    <row r="66" spans="1:31" x14ac:dyDescent="0.3">
      <c r="A66" s="18">
        <v>10980</v>
      </c>
      <c r="B66" s="92" t="s">
        <v>2</v>
      </c>
      <c r="C66" s="214" t="s">
        <v>160</v>
      </c>
      <c r="D66" s="20">
        <v>39973</v>
      </c>
      <c r="E66" s="93">
        <v>0.61529100000000003</v>
      </c>
    </row>
    <row r="67" spans="1:31" x14ac:dyDescent="0.3">
      <c r="A67" s="18">
        <v>10980</v>
      </c>
      <c r="B67" s="92" t="s">
        <v>2</v>
      </c>
      <c r="C67" s="214" t="s">
        <v>160</v>
      </c>
      <c r="D67" s="20">
        <v>39973</v>
      </c>
      <c r="E67" s="93">
        <v>0.13796700000000001</v>
      </c>
    </row>
    <row r="68" spans="1:31" x14ac:dyDescent="0.3">
      <c r="A68" s="92">
        <v>10980</v>
      </c>
      <c r="B68" s="92" t="s">
        <v>2</v>
      </c>
      <c r="C68" s="115" t="s">
        <v>131</v>
      </c>
      <c r="D68" s="20">
        <v>24108</v>
      </c>
      <c r="E68" s="198">
        <v>0.13796700000000001</v>
      </c>
    </row>
    <row r="69" spans="1:31" x14ac:dyDescent="0.3">
      <c r="A69" s="92"/>
      <c r="B69" s="92"/>
      <c r="C69" s="115"/>
      <c r="D69" s="20"/>
      <c r="E69" s="90">
        <f>SUM(E66:E68)</f>
        <v>0.89122499999999993</v>
      </c>
    </row>
    <row r="70" spans="1:31" x14ac:dyDescent="0.3">
      <c r="A70" s="92">
        <v>11151</v>
      </c>
      <c r="B70" s="92" t="s">
        <v>2</v>
      </c>
      <c r="C70" s="1" t="s">
        <v>161</v>
      </c>
      <c r="D70" s="20">
        <v>42152</v>
      </c>
      <c r="E70" s="90">
        <v>0.18490699999999999</v>
      </c>
    </row>
    <row r="71" spans="1:31" x14ac:dyDescent="0.3">
      <c r="A71" s="211" t="s">
        <v>121</v>
      </c>
      <c r="B71" s="75"/>
      <c r="C71" s="77"/>
      <c r="D71" s="64"/>
      <c r="E71" s="70">
        <f>SUM(E30,E31,E32,E33,E34,E35,E36,E37,E42,E43,E46,E47,E48,E49,E53,E54,E55,E56,E59,E65,E69,E70)</f>
        <v>100.649236</v>
      </c>
    </row>
    <row r="72" spans="1:31" x14ac:dyDescent="0.3">
      <c r="A72" s="92">
        <v>21759</v>
      </c>
      <c r="B72" s="92" t="s">
        <v>48</v>
      </c>
      <c r="C72" s="1" t="s">
        <v>162</v>
      </c>
      <c r="D72" s="20">
        <v>39024</v>
      </c>
      <c r="E72" s="90">
        <v>9.6555610000000005</v>
      </c>
    </row>
    <row r="73" spans="1:31" x14ac:dyDescent="0.3">
      <c r="A73" s="92">
        <v>21760</v>
      </c>
      <c r="B73" s="92" t="s">
        <v>48</v>
      </c>
      <c r="C73" s="1" t="s">
        <v>163</v>
      </c>
      <c r="D73" s="20">
        <v>37956</v>
      </c>
      <c r="E73" s="90">
        <v>9.8781590000000001</v>
      </c>
    </row>
    <row r="74" spans="1:31" x14ac:dyDescent="0.3">
      <c r="A74" s="211" t="s">
        <v>121</v>
      </c>
      <c r="B74" s="75"/>
      <c r="C74" s="77"/>
      <c r="D74" s="64"/>
      <c r="E74" s="70">
        <f>E72+E73</f>
        <v>19.533720000000002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 tint="0.39997558519241921"/>
  </sheetPr>
  <dimension ref="A1:IH391"/>
  <sheetViews>
    <sheetView tabSelected="1" workbookViewId="0">
      <selection activeCell="W23" sqref="W23"/>
    </sheetView>
  </sheetViews>
  <sheetFormatPr defaultRowHeight="14.4" x14ac:dyDescent="0.3"/>
  <cols>
    <col min="1" max="3" width="9.109375" style="23" customWidth="1"/>
    <col min="4" max="4" width="8.88671875" style="23"/>
    <col min="5" max="5" width="24.5546875" style="125" bestFit="1" customWidth="1"/>
    <col min="6" max="6" width="9.109375" style="57" customWidth="1"/>
    <col min="7" max="7" width="21.77734375" style="125" bestFit="1" customWidth="1"/>
    <col min="8" max="8" width="9.109375" style="57" customWidth="1"/>
    <col min="9" max="9" width="9.109375" style="163" customWidth="1"/>
    <col min="10" max="10" width="9.109375" style="61" customWidth="1"/>
    <col min="11" max="11" width="23.109375" style="116" customWidth="1"/>
    <col min="12" max="12" width="9.109375" style="11" customWidth="1"/>
    <col min="13" max="13" width="9.109375" style="80" customWidth="1"/>
    <col min="14" max="14" width="9.109375" style="14" customWidth="1"/>
    <col min="15" max="15" width="12.109375" style="210" customWidth="1"/>
    <col min="16" max="16" width="9.109375" style="149" customWidth="1"/>
    <col min="17" max="19" width="9.109375" style="6" customWidth="1"/>
    <col min="20" max="20" width="9.109375" style="180" customWidth="1"/>
    <col min="21" max="21" width="9.109375" style="25" customWidth="1"/>
    <col min="22" max="16384" width="8.88671875" style="210"/>
  </cols>
  <sheetData>
    <row r="1" spans="1:23" ht="40.799999999999997" x14ac:dyDescent="0.3">
      <c r="A1" s="238" t="s">
        <v>172</v>
      </c>
      <c r="B1" s="238"/>
      <c r="C1" s="238"/>
      <c r="D1" s="238"/>
      <c r="E1" s="239" t="s">
        <v>34</v>
      </c>
      <c r="F1" s="239"/>
      <c r="G1" s="239"/>
      <c r="H1" s="239"/>
      <c r="I1" s="44" t="s">
        <v>43</v>
      </c>
      <c r="J1" s="45" t="s">
        <v>42</v>
      </c>
      <c r="K1" s="240" t="s">
        <v>35</v>
      </c>
      <c r="L1" s="240"/>
      <c r="M1" s="81" t="s">
        <v>36</v>
      </c>
      <c r="N1" s="241" t="s">
        <v>37</v>
      </c>
      <c r="O1" s="241"/>
      <c r="P1" s="242" t="s">
        <v>38</v>
      </c>
      <c r="Q1" s="236" t="s">
        <v>101</v>
      </c>
      <c r="R1" s="237"/>
      <c r="S1" s="237"/>
      <c r="T1" s="170" t="s">
        <v>105</v>
      </c>
      <c r="U1" s="117"/>
      <c r="V1" s="192" t="s">
        <v>111</v>
      </c>
    </row>
    <row r="2" spans="1:23" ht="28.8" x14ac:dyDescent="0.3">
      <c r="A2" s="4" t="s">
        <v>7</v>
      </c>
      <c r="B2" s="3" t="s">
        <v>0</v>
      </c>
      <c r="C2" s="3" t="s">
        <v>1</v>
      </c>
      <c r="D2" s="9" t="s">
        <v>8</v>
      </c>
      <c r="E2" s="51" t="s">
        <v>110</v>
      </c>
      <c r="F2" s="52" t="s">
        <v>10</v>
      </c>
      <c r="G2" s="121" t="s">
        <v>12</v>
      </c>
      <c r="H2" s="52" t="s">
        <v>24</v>
      </c>
      <c r="I2" s="42" t="s">
        <v>41</v>
      </c>
      <c r="J2" s="41" t="s">
        <v>44</v>
      </c>
      <c r="K2" s="147" t="s">
        <v>9</v>
      </c>
      <c r="L2" s="10" t="s">
        <v>13</v>
      </c>
      <c r="M2" s="79" t="s">
        <v>14</v>
      </c>
      <c r="N2" s="31" t="s">
        <v>15</v>
      </c>
      <c r="O2" s="144" t="s">
        <v>16</v>
      </c>
      <c r="P2" s="242"/>
      <c r="Q2" s="8" t="s">
        <v>102</v>
      </c>
      <c r="R2" s="8" t="s">
        <v>103</v>
      </c>
      <c r="S2" s="8" t="s">
        <v>104</v>
      </c>
      <c r="T2" s="171" t="s">
        <v>106</v>
      </c>
      <c r="U2" s="40" t="s">
        <v>107</v>
      </c>
    </row>
    <row r="3" spans="1:23" x14ac:dyDescent="0.3">
      <c r="A3" s="194">
        <v>5442</v>
      </c>
      <c r="B3" s="194" t="s">
        <v>26</v>
      </c>
      <c r="C3" s="194" t="s">
        <v>3</v>
      </c>
      <c r="D3" s="181">
        <v>7.036753</v>
      </c>
      <c r="E3" s="122" t="s">
        <v>180</v>
      </c>
      <c r="F3" s="190">
        <v>7.036753</v>
      </c>
      <c r="G3" s="122"/>
      <c r="H3" s="190"/>
      <c r="I3" s="201"/>
      <c r="J3" s="203"/>
      <c r="K3" s="221"/>
      <c r="L3" s="136"/>
      <c r="M3" s="82"/>
      <c r="N3" s="228">
        <f>D3-O3</f>
        <v>7.036753</v>
      </c>
      <c r="O3" s="148">
        <v>0</v>
      </c>
      <c r="P3" s="229"/>
      <c r="Q3" s="195">
        <v>5.3653979999999999</v>
      </c>
      <c r="R3" s="195">
        <v>1.6713560000000001</v>
      </c>
      <c r="S3" s="195">
        <v>0</v>
      </c>
      <c r="T3" s="172">
        <v>0</v>
      </c>
      <c r="U3" s="168">
        <f>D3-(Q3+R3+S3+T3)</f>
        <v>-1.000000000139778E-6</v>
      </c>
    </row>
    <row r="4" spans="1:23" x14ac:dyDescent="0.3">
      <c r="A4" s="194">
        <v>5443</v>
      </c>
      <c r="B4" s="194" t="s">
        <v>26</v>
      </c>
      <c r="C4" s="194" t="s">
        <v>3</v>
      </c>
      <c r="D4" s="181">
        <v>73.721521999999993</v>
      </c>
      <c r="E4" s="122" t="s">
        <v>181</v>
      </c>
      <c r="F4" s="190">
        <v>4.0943719999999999</v>
      </c>
      <c r="G4" s="123"/>
      <c r="H4" s="187"/>
      <c r="I4" s="201"/>
      <c r="J4" s="203"/>
      <c r="K4" s="221"/>
      <c r="L4" s="136"/>
      <c r="M4" s="82"/>
      <c r="N4" s="228">
        <f t="shared" ref="N4:N62" si="0">D4-O4</f>
        <v>45.092879999999994</v>
      </c>
      <c r="O4" s="148">
        <v>28.628641999999999</v>
      </c>
      <c r="P4" s="229"/>
      <c r="Q4" s="195">
        <v>1.8554999999999999E-2</v>
      </c>
      <c r="R4" s="195">
        <v>67.244186999999997</v>
      </c>
      <c r="S4" s="195">
        <v>0</v>
      </c>
      <c r="T4" s="172">
        <v>0</v>
      </c>
      <c r="U4" s="168">
        <f t="shared" ref="U4:U62" si="1">D4-(Q4+R4+S4+T4)</f>
        <v>6.4587799999999902</v>
      </c>
    </row>
    <row r="5" spans="1:23" x14ac:dyDescent="0.3">
      <c r="A5" s="194">
        <v>5448</v>
      </c>
      <c r="B5" s="194" t="s">
        <v>26</v>
      </c>
      <c r="C5" s="194" t="s">
        <v>3</v>
      </c>
      <c r="D5" s="181">
        <v>7.369383</v>
      </c>
      <c r="E5" s="122" t="s">
        <v>182</v>
      </c>
      <c r="F5" s="190">
        <v>7.369383</v>
      </c>
      <c r="G5" s="123"/>
      <c r="H5" s="187"/>
      <c r="I5" s="201"/>
      <c r="J5" s="203"/>
      <c r="K5" s="221"/>
      <c r="L5" s="136"/>
      <c r="M5" s="82"/>
      <c r="N5" s="228">
        <f t="shared" si="0"/>
        <v>0.18888899999999964</v>
      </c>
      <c r="O5" s="148">
        <v>7.1804940000000004</v>
      </c>
      <c r="P5" s="229"/>
      <c r="Q5" s="195">
        <v>6.3973769999999996</v>
      </c>
      <c r="R5" s="195">
        <v>5.3189999999999999E-3</v>
      </c>
      <c r="S5" s="195">
        <v>4.9478000000000001E-2</v>
      </c>
      <c r="T5" s="172">
        <v>0</v>
      </c>
      <c r="U5" s="168">
        <f t="shared" si="1"/>
        <v>0.91720900000000061</v>
      </c>
      <c r="W5" s="210" t="s">
        <v>68</v>
      </c>
    </row>
    <row r="6" spans="1:23" ht="21.6" x14ac:dyDescent="0.3">
      <c r="A6" s="194">
        <v>5450</v>
      </c>
      <c r="B6" s="194" t="s">
        <v>26</v>
      </c>
      <c r="C6" s="194" t="s">
        <v>3</v>
      </c>
      <c r="D6" s="181">
        <v>11.733188999999999</v>
      </c>
      <c r="E6" s="122" t="s">
        <v>182</v>
      </c>
      <c r="F6" s="190">
        <v>10.783348</v>
      </c>
      <c r="G6" s="126" t="s">
        <v>183</v>
      </c>
      <c r="H6" s="188">
        <v>0.94984100000000005</v>
      </c>
      <c r="I6" s="201"/>
      <c r="J6" s="203"/>
      <c r="K6" s="221"/>
      <c r="L6" s="136"/>
      <c r="M6" s="82"/>
      <c r="N6" s="228">
        <f t="shared" si="0"/>
        <v>0</v>
      </c>
      <c r="O6" s="148">
        <v>11.733188999999999</v>
      </c>
      <c r="P6" s="229"/>
      <c r="Q6" s="195">
        <v>0</v>
      </c>
      <c r="R6" s="195">
        <v>1.967295</v>
      </c>
      <c r="S6" s="195">
        <v>9.5137269999999994</v>
      </c>
      <c r="T6" s="172">
        <v>0</v>
      </c>
      <c r="U6" s="168">
        <f t="shared" si="1"/>
        <v>0.25216700000000003</v>
      </c>
    </row>
    <row r="7" spans="1:23" x14ac:dyDescent="0.3">
      <c r="A7" s="194">
        <v>5451</v>
      </c>
      <c r="B7" s="194" t="s">
        <v>26</v>
      </c>
      <c r="C7" s="194" t="s">
        <v>3</v>
      </c>
      <c r="D7" s="181">
        <v>15.066913</v>
      </c>
      <c r="E7" s="122" t="s">
        <v>184</v>
      </c>
      <c r="F7" s="190">
        <v>15.066913</v>
      </c>
      <c r="G7" s="126"/>
      <c r="H7" s="188"/>
      <c r="I7" s="201">
        <v>0.25920799999999999</v>
      </c>
      <c r="J7" s="203"/>
      <c r="K7" s="221"/>
      <c r="L7" s="136"/>
      <c r="M7" s="82"/>
      <c r="N7" s="228">
        <f t="shared" si="0"/>
        <v>13.624644</v>
      </c>
      <c r="O7" s="148">
        <v>1.442269</v>
      </c>
      <c r="P7" s="229"/>
      <c r="Q7" s="195">
        <v>0</v>
      </c>
      <c r="R7" s="195">
        <v>2.360411</v>
      </c>
      <c r="S7" s="195">
        <v>12.447293999999999</v>
      </c>
      <c r="T7" s="172">
        <v>0.25920799999999999</v>
      </c>
      <c r="U7" s="168">
        <f t="shared" si="1"/>
        <v>0</v>
      </c>
    </row>
    <row r="8" spans="1:23" x14ac:dyDescent="0.3">
      <c r="A8" s="194">
        <v>5452</v>
      </c>
      <c r="B8" s="194" t="s">
        <v>26</v>
      </c>
      <c r="C8" s="194" t="s">
        <v>3</v>
      </c>
      <c r="D8" s="181">
        <v>14.568180999999999</v>
      </c>
      <c r="E8" s="122" t="s">
        <v>182</v>
      </c>
      <c r="F8" s="190">
        <v>14.568180999999999</v>
      </c>
      <c r="G8" s="126"/>
      <c r="H8" s="188"/>
      <c r="I8" s="201"/>
      <c r="J8" s="203"/>
      <c r="K8" s="221"/>
      <c r="L8" s="136"/>
      <c r="M8" s="82"/>
      <c r="N8" s="228">
        <f t="shared" si="0"/>
        <v>14.568180999999999</v>
      </c>
      <c r="O8" s="148">
        <v>0</v>
      </c>
      <c r="P8" s="229"/>
      <c r="Q8" s="195">
        <v>0</v>
      </c>
      <c r="R8" s="195">
        <v>5.6935609999999999</v>
      </c>
      <c r="S8" s="195">
        <v>8.7305689999999991</v>
      </c>
      <c r="T8" s="172">
        <v>0</v>
      </c>
      <c r="U8" s="168">
        <f t="shared" si="1"/>
        <v>0.14405100000000104</v>
      </c>
    </row>
    <row r="9" spans="1:23" x14ac:dyDescent="0.3">
      <c r="A9" s="194">
        <v>5453</v>
      </c>
      <c r="B9" s="194" t="s">
        <v>26</v>
      </c>
      <c r="C9" s="194" t="s">
        <v>3</v>
      </c>
      <c r="D9" s="181">
        <v>8.2812730000000006</v>
      </c>
      <c r="E9" s="122" t="s">
        <v>185</v>
      </c>
      <c r="F9" s="190">
        <v>8.2812730000000006</v>
      </c>
      <c r="G9" s="126"/>
      <c r="H9" s="188"/>
      <c r="I9" s="201"/>
      <c r="J9" s="203"/>
      <c r="K9" s="132"/>
      <c r="L9" s="197"/>
      <c r="M9" s="82"/>
      <c r="N9" s="228">
        <f t="shared" si="0"/>
        <v>8.2812730000000006</v>
      </c>
      <c r="O9" s="148">
        <v>0</v>
      </c>
      <c r="P9" s="229">
        <v>3.789085</v>
      </c>
      <c r="Q9" s="195">
        <v>0</v>
      </c>
      <c r="R9" s="195">
        <v>6.8861000000000006E-2</v>
      </c>
      <c r="S9" s="195">
        <v>5.6562080000000003</v>
      </c>
      <c r="T9" s="172">
        <v>0</v>
      </c>
      <c r="U9" s="168">
        <f t="shared" si="1"/>
        <v>2.5562040000000001</v>
      </c>
    </row>
    <row r="10" spans="1:23" x14ac:dyDescent="0.3">
      <c r="A10" s="194">
        <v>5455</v>
      </c>
      <c r="B10" s="194" t="s">
        <v>26</v>
      </c>
      <c r="C10" s="194" t="s">
        <v>3</v>
      </c>
      <c r="D10" s="181">
        <v>11.253653999999999</v>
      </c>
      <c r="E10" s="122" t="s">
        <v>184</v>
      </c>
      <c r="F10" s="190">
        <v>11.253653999999999</v>
      </c>
      <c r="G10" s="126"/>
      <c r="H10" s="188"/>
      <c r="I10" s="201"/>
      <c r="J10" s="203"/>
      <c r="K10" s="221"/>
      <c r="L10" s="136"/>
      <c r="M10" s="82"/>
      <c r="N10" s="228">
        <f t="shared" si="0"/>
        <v>11.253653999999999</v>
      </c>
      <c r="O10" s="148">
        <v>0</v>
      </c>
      <c r="P10" s="229"/>
      <c r="Q10" s="195">
        <v>9.8538300000000003</v>
      </c>
      <c r="R10" s="195">
        <v>1.2871790000000001</v>
      </c>
      <c r="S10" s="195">
        <v>0.112646</v>
      </c>
      <c r="T10" s="172">
        <v>0</v>
      </c>
      <c r="U10" s="168">
        <f t="shared" si="1"/>
        <v>-1.0000000010279564E-6</v>
      </c>
    </row>
    <row r="11" spans="1:23" x14ac:dyDescent="0.3">
      <c r="A11" s="194">
        <v>5456</v>
      </c>
      <c r="B11" s="194" t="s">
        <v>26</v>
      </c>
      <c r="C11" s="194" t="s">
        <v>3</v>
      </c>
      <c r="D11" s="181">
        <v>7.6784910000000002</v>
      </c>
      <c r="E11" s="122" t="s">
        <v>185</v>
      </c>
      <c r="F11" s="190">
        <v>7.6784910000000002</v>
      </c>
      <c r="G11" s="123"/>
      <c r="H11" s="187"/>
      <c r="I11" s="201"/>
      <c r="J11" s="203"/>
      <c r="K11" s="132"/>
      <c r="L11" s="134"/>
      <c r="M11" s="208"/>
      <c r="N11" s="228">
        <f t="shared" si="0"/>
        <v>0</v>
      </c>
      <c r="O11" s="148">
        <v>7.6784910000000002</v>
      </c>
      <c r="P11" s="229">
        <v>7.6784910000000002</v>
      </c>
      <c r="Q11" s="195">
        <v>0</v>
      </c>
      <c r="R11" s="195">
        <v>1.217036</v>
      </c>
      <c r="S11" s="195">
        <v>6.4614549999999999</v>
      </c>
      <c r="T11" s="172">
        <v>0</v>
      </c>
      <c r="U11" s="168">
        <f t="shared" si="1"/>
        <v>0</v>
      </c>
    </row>
    <row r="12" spans="1:23" x14ac:dyDescent="0.3">
      <c r="A12" s="194">
        <v>5457</v>
      </c>
      <c r="B12" s="194" t="s">
        <v>26</v>
      </c>
      <c r="C12" s="194" t="s">
        <v>3</v>
      </c>
      <c r="D12" s="181">
        <v>12.084261</v>
      </c>
      <c r="E12" s="122" t="s">
        <v>185</v>
      </c>
      <c r="F12" s="190">
        <v>12.084261</v>
      </c>
      <c r="G12" s="123"/>
      <c r="H12" s="187"/>
      <c r="I12" s="201">
        <v>0.275889</v>
      </c>
      <c r="J12" s="203"/>
      <c r="K12" s="221"/>
      <c r="L12" s="134"/>
      <c r="M12" s="208"/>
      <c r="N12" s="228">
        <f t="shared" si="0"/>
        <v>12.084261</v>
      </c>
      <c r="O12" s="148">
        <v>0</v>
      </c>
      <c r="P12" s="229"/>
      <c r="Q12" s="195">
        <v>3.280402</v>
      </c>
      <c r="R12" s="195">
        <v>8.8038589999999992</v>
      </c>
      <c r="S12" s="195">
        <v>0</v>
      </c>
      <c r="T12" s="172">
        <v>0</v>
      </c>
      <c r="U12" s="168">
        <f t="shared" si="1"/>
        <v>0</v>
      </c>
    </row>
    <row r="13" spans="1:23" x14ac:dyDescent="0.3">
      <c r="A13" s="194">
        <v>5458</v>
      </c>
      <c r="B13" s="194" t="s">
        <v>26</v>
      </c>
      <c r="C13" s="194" t="s">
        <v>3</v>
      </c>
      <c r="D13" s="181">
        <v>7.6941550000000003</v>
      </c>
      <c r="E13" s="122" t="s">
        <v>185</v>
      </c>
      <c r="F13" s="190">
        <v>7.6941550000000003</v>
      </c>
      <c r="G13" s="126"/>
      <c r="H13" s="188"/>
      <c r="I13" s="201"/>
      <c r="J13" s="203"/>
      <c r="K13" s="132"/>
      <c r="L13" s="134"/>
      <c r="M13" s="65"/>
      <c r="N13" s="228">
        <f t="shared" si="0"/>
        <v>5.2513360000000002</v>
      </c>
      <c r="O13" s="148">
        <v>2.4428190000000001</v>
      </c>
      <c r="P13" s="229"/>
      <c r="Q13" s="195">
        <v>4.682677</v>
      </c>
      <c r="R13" s="195">
        <v>1.98864</v>
      </c>
      <c r="S13" s="195">
        <v>1.0228379999999999</v>
      </c>
      <c r="T13" s="172">
        <v>0</v>
      </c>
      <c r="U13" s="168">
        <f t="shared" si="1"/>
        <v>0</v>
      </c>
    </row>
    <row r="14" spans="1:23" x14ac:dyDescent="0.3">
      <c r="A14" s="194">
        <v>5459</v>
      </c>
      <c r="B14" s="194" t="s">
        <v>26</v>
      </c>
      <c r="C14" s="194" t="s">
        <v>3</v>
      </c>
      <c r="D14" s="181">
        <v>27.572818000000002</v>
      </c>
      <c r="E14" s="122"/>
      <c r="F14" s="190"/>
      <c r="G14" s="122"/>
      <c r="H14" s="190"/>
      <c r="I14" s="201"/>
      <c r="J14" s="203"/>
      <c r="K14" s="132" t="s">
        <v>67</v>
      </c>
      <c r="L14" s="134">
        <v>27.006167000000001</v>
      </c>
      <c r="M14" s="208">
        <v>0.56856300000000004</v>
      </c>
      <c r="N14" s="228">
        <f t="shared" si="0"/>
        <v>0</v>
      </c>
      <c r="O14" s="148">
        <v>27.572818000000002</v>
      </c>
      <c r="P14" s="229"/>
      <c r="Q14" s="195">
        <v>0</v>
      </c>
      <c r="R14" s="195">
        <v>5.1846180000000004</v>
      </c>
      <c r="S14" s="195">
        <v>11.307391000000001</v>
      </c>
      <c r="T14" s="172">
        <v>0</v>
      </c>
      <c r="U14" s="168">
        <f t="shared" si="1"/>
        <v>11.080808999999999</v>
      </c>
    </row>
    <row r="15" spans="1:23" x14ac:dyDescent="0.3">
      <c r="A15" s="194">
        <v>5461</v>
      </c>
      <c r="B15" s="194" t="s">
        <v>26</v>
      </c>
      <c r="C15" s="194" t="s">
        <v>3</v>
      </c>
      <c r="D15" s="181">
        <v>7.7193870000000002</v>
      </c>
      <c r="E15" s="122" t="s">
        <v>184</v>
      </c>
      <c r="F15" s="190">
        <v>7.7193870000000002</v>
      </c>
      <c r="G15" s="123"/>
      <c r="H15" s="187"/>
      <c r="I15" s="201"/>
      <c r="J15" s="203"/>
      <c r="K15" s="132"/>
      <c r="L15" s="134"/>
      <c r="M15" s="208"/>
      <c r="N15" s="228">
        <f t="shared" si="0"/>
        <v>7.7193870000000002</v>
      </c>
      <c r="O15" s="148">
        <v>0</v>
      </c>
      <c r="P15" s="229">
        <v>7.7029610000000002</v>
      </c>
      <c r="Q15" s="195">
        <v>0.18235000000000001</v>
      </c>
      <c r="R15" s="195">
        <v>7.5370369999999998</v>
      </c>
      <c r="S15" s="195">
        <v>0</v>
      </c>
      <c r="T15" s="172">
        <v>0</v>
      </c>
      <c r="U15" s="168">
        <f t="shared" si="1"/>
        <v>0</v>
      </c>
    </row>
    <row r="16" spans="1:23" x14ac:dyDescent="0.3">
      <c r="A16" s="194">
        <v>5463</v>
      </c>
      <c r="B16" s="194" t="s">
        <v>26</v>
      </c>
      <c r="C16" s="194" t="s">
        <v>3</v>
      </c>
      <c r="D16" s="181">
        <v>8.4308739999999993</v>
      </c>
      <c r="E16" s="122" t="s">
        <v>184</v>
      </c>
      <c r="F16" s="190">
        <v>8.4308739999999993</v>
      </c>
      <c r="G16" s="126"/>
      <c r="H16" s="188"/>
      <c r="I16" s="201">
        <v>5.9241029999999997</v>
      </c>
      <c r="J16" s="203">
        <v>1.5295300000000001</v>
      </c>
      <c r="K16" s="132"/>
      <c r="L16" s="197"/>
      <c r="M16" s="208"/>
      <c r="N16" s="228">
        <f t="shared" si="0"/>
        <v>8.4308739999999993</v>
      </c>
      <c r="O16" s="148">
        <v>0</v>
      </c>
      <c r="P16" s="229"/>
      <c r="Q16" s="195">
        <v>8.4308739999999993</v>
      </c>
      <c r="R16" s="195">
        <v>0</v>
      </c>
      <c r="S16" s="195">
        <v>0</v>
      </c>
      <c r="T16" s="172">
        <v>0</v>
      </c>
      <c r="U16" s="168">
        <f t="shared" si="1"/>
        <v>0</v>
      </c>
    </row>
    <row r="17" spans="1:21" x14ac:dyDescent="0.3">
      <c r="A17" s="194">
        <v>5464</v>
      </c>
      <c r="B17" s="194" t="s">
        <v>26</v>
      </c>
      <c r="C17" s="194" t="s">
        <v>3</v>
      </c>
      <c r="D17" s="181">
        <v>10.546726</v>
      </c>
      <c r="E17" s="122" t="s">
        <v>184</v>
      </c>
      <c r="F17" s="190">
        <v>10.546726</v>
      </c>
      <c r="G17" s="123"/>
      <c r="H17" s="187"/>
      <c r="J17" s="203">
        <v>10.331726</v>
      </c>
      <c r="K17" s="132"/>
      <c r="L17" s="197"/>
      <c r="M17" s="65"/>
      <c r="N17" s="228">
        <f t="shared" si="0"/>
        <v>10.546726</v>
      </c>
      <c r="O17" s="148">
        <v>0</v>
      </c>
      <c r="P17" s="229"/>
      <c r="Q17" s="195">
        <v>10.546726</v>
      </c>
      <c r="R17" s="195">
        <v>0</v>
      </c>
      <c r="S17" s="195">
        <v>0</v>
      </c>
      <c r="T17" s="172">
        <v>0</v>
      </c>
      <c r="U17" s="168">
        <f t="shared" si="1"/>
        <v>0</v>
      </c>
    </row>
    <row r="18" spans="1:21" x14ac:dyDescent="0.3">
      <c r="A18" s="194">
        <v>5465</v>
      </c>
      <c r="B18" s="194" t="s">
        <v>26</v>
      </c>
      <c r="C18" s="194" t="s">
        <v>3</v>
      </c>
      <c r="D18" s="181">
        <v>14.892645</v>
      </c>
      <c r="E18" s="122"/>
      <c r="F18" s="190"/>
      <c r="G18" s="122"/>
      <c r="H18" s="190"/>
      <c r="I18" s="201"/>
      <c r="J18" s="203"/>
      <c r="K18" s="132" t="s">
        <v>67</v>
      </c>
      <c r="L18" s="197">
        <v>14.892645</v>
      </c>
      <c r="M18" s="65"/>
      <c r="N18" s="228">
        <f t="shared" si="0"/>
        <v>0</v>
      </c>
      <c r="O18" s="148">
        <v>14.892645</v>
      </c>
      <c r="P18" s="229"/>
      <c r="Q18" s="195">
        <v>0</v>
      </c>
      <c r="R18" s="195">
        <v>0</v>
      </c>
      <c r="S18" s="195">
        <v>14.892645</v>
      </c>
      <c r="T18" s="172">
        <v>0</v>
      </c>
      <c r="U18" s="168">
        <f t="shared" si="1"/>
        <v>0</v>
      </c>
    </row>
    <row r="19" spans="1:21" x14ac:dyDescent="0.3">
      <c r="A19" s="194">
        <v>5467</v>
      </c>
      <c r="B19" s="194" t="s">
        <v>26</v>
      </c>
      <c r="C19" s="194" t="s">
        <v>3</v>
      </c>
      <c r="D19" s="181">
        <v>16.57292</v>
      </c>
      <c r="E19" s="122"/>
      <c r="F19" s="190"/>
      <c r="G19" s="126"/>
      <c r="H19" s="188"/>
      <c r="J19" s="218"/>
      <c r="K19" s="132" t="s">
        <v>67</v>
      </c>
      <c r="L19" s="134">
        <v>16.57292</v>
      </c>
      <c r="M19" s="208"/>
      <c r="N19" s="228">
        <f t="shared" si="0"/>
        <v>0</v>
      </c>
      <c r="O19" s="148">
        <v>16.57292</v>
      </c>
      <c r="P19" s="229">
        <v>4.6713999999999999E-2</v>
      </c>
      <c r="Q19" s="195">
        <v>0</v>
      </c>
      <c r="R19" s="195">
        <v>15.157055</v>
      </c>
      <c r="S19" s="195">
        <v>1.4158649999999999</v>
      </c>
      <c r="T19" s="172">
        <v>0</v>
      </c>
      <c r="U19" s="168">
        <f t="shared" si="1"/>
        <v>0</v>
      </c>
    </row>
    <row r="20" spans="1:21" x14ac:dyDescent="0.3">
      <c r="A20" s="194">
        <v>5469</v>
      </c>
      <c r="B20" s="194" t="s">
        <v>26</v>
      </c>
      <c r="C20" s="194" t="s">
        <v>3</v>
      </c>
      <c r="D20" s="181">
        <v>9.4072790000000008</v>
      </c>
      <c r="E20" s="122" t="s">
        <v>186</v>
      </c>
      <c r="F20" s="190">
        <v>9.4072790000000008</v>
      </c>
      <c r="G20" s="122"/>
      <c r="H20" s="190"/>
      <c r="J20" s="203"/>
      <c r="K20" s="132"/>
      <c r="L20" s="197"/>
      <c r="M20" s="82"/>
      <c r="N20" s="228">
        <f t="shared" si="0"/>
        <v>9.4072790000000008</v>
      </c>
      <c r="O20" s="148">
        <v>0</v>
      </c>
      <c r="P20" s="229"/>
      <c r="Q20" s="195">
        <v>3.461239</v>
      </c>
      <c r="R20" s="195">
        <v>5.94604</v>
      </c>
      <c r="S20" s="195">
        <v>0</v>
      </c>
      <c r="T20" s="172">
        <v>0</v>
      </c>
      <c r="U20" s="168">
        <f t="shared" si="1"/>
        <v>0</v>
      </c>
    </row>
    <row r="21" spans="1:21" x14ac:dyDescent="0.3">
      <c r="A21" s="194">
        <v>5470</v>
      </c>
      <c r="B21" s="194" t="s">
        <v>26</v>
      </c>
      <c r="C21" s="194" t="s">
        <v>3</v>
      </c>
      <c r="D21" s="181">
        <v>9.3439150000000009</v>
      </c>
      <c r="E21" s="122" t="s">
        <v>184</v>
      </c>
      <c r="F21" s="190">
        <v>9.3439150000000009</v>
      </c>
      <c r="G21" s="122"/>
      <c r="H21" s="190"/>
      <c r="J21" s="203"/>
      <c r="K21" s="132"/>
      <c r="L21" s="197"/>
      <c r="M21" s="208"/>
      <c r="N21" s="228">
        <f t="shared" si="0"/>
        <v>9.3439150000000009</v>
      </c>
      <c r="O21" s="148">
        <v>0</v>
      </c>
      <c r="P21" s="229">
        <v>0.19234299999999999</v>
      </c>
      <c r="Q21" s="195">
        <v>0</v>
      </c>
      <c r="R21" s="195">
        <v>5.8255000000000001E-2</v>
      </c>
      <c r="S21" s="195">
        <v>8.743976</v>
      </c>
      <c r="T21" s="172">
        <v>0</v>
      </c>
      <c r="U21" s="168">
        <f t="shared" si="1"/>
        <v>0.54168400000000005</v>
      </c>
    </row>
    <row r="22" spans="1:21" x14ac:dyDescent="0.3">
      <c r="A22" s="194">
        <v>5472</v>
      </c>
      <c r="B22" s="194" t="s">
        <v>26</v>
      </c>
      <c r="C22" s="194" t="s">
        <v>3</v>
      </c>
      <c r="D22" s="181">
        <v>23.230861999999998</v>
      </c>
      <c r="E22" s="122" t="s">
        <v>187</v>
      </c>
      <c r="F22" s="190">
        <v>23.230861999999998</v>
      </c>
      <c r="G22" s="122"/>
      <c r="H22" s="190"/>
      <c r="J22" s="203"/>
      <c r="K22" s="132"/>
      <c r="L22" s="197"/>
      <c r="M22" s="208"/>
      <c r="N22" s="228">
        <f t="shared" si="0"/>
        <v>21.215765999999999</v>
      </c>
      <c r="O22" s="148">
        <v>2.0150960000000002</v>
      </c>
      <c r="P22" s="229"/>
      <c r="Q22" s="195">
        <v>0</v>
      </c>
      <c r="R22" s="195">
        <v>23.061489000000002</v>
      </c>
      <c r="S22" s="195">
        <v>0.169373</v>
      </c>
      <c r="T22" s="172">
        <v>0</v>
      </c>
      <c r="U22" s="168">
        <f t="shared" si="1"/>
        <v>0</v>
      </c>
    </row>
    <row r="23" spans="1:21" x14ac:dyDescent="0.3">
      <c r="A23" s="194">
        <v>5473</v>
      </c>
      <c r="B23" s="194" t="s">
        <v>26</v>
      </c>
      <c r="C23" s="194" t="s">
        <v>3</v>
      </c>
      <c r="D23" s="181">
        <v>24.589331000000001</v>
      </c>
      <c r="E23" s="122" t="s">
        <v>188</v>
      </c>
      <c r="F23" s="190">
        <v>24.589331000000001</v>
      </c>
      <c r="G23" s="122"/>
      <c r="H23" s="190"/>
      <c r="I23" s="201">
        <v>0.64849100000000004</v>
      </c>
      <c r="J23" s="203">
        <v>0.94064099999999995</v>
      </c>
      <c r="K23" s="132"/>
      <c r="L23" s="197"/>
      <c r="M23" s="208"/>
      <c r="N23" s="228">
        <f t="shared" si="0"/>
        <v>21.567205000000001</v>
      </c>
      <c r="O23" s="148">
        <v>3.0221260000000001</v>
      </c>
      <c r="P23" s="229"/>
      <c r="Q23" s="195">
        <v>18.799056</v>
      </c>
      <c r="R23" s="195">
        <v>5.7902740000000001</v>
      </c>
      <c r="S23" s="195">
        <v>0</v>
      </c>
      <c r="T23" s="172">
        <v>0</v>
      </c>
      <c r="U23" s="168">
        <f t="shared" si="1"/>
        <v>1.0000000010279564E-6</v>
      </c>
    </row>
    <row r="24" spans="1:21" x14ac:dyDescent="0.3">
      <c r="A24" s="194">
        <v>5475</v>
      </c>
      <c r="B24" s="194" t="s">
        <v>26</v>
      </c>
      <c r="C24" s="194" t="s">
        <v>3</v>
      </c>
      <c r="D24" s="181">
        <v>16.578135</v>
      </c>
      <c r="E24" s="122" t="s">
        <v>188</v>
      </c>
      <c r="F24" s="190">
        <v>12.731786</v>
      </c>
      <c r="G24" s="122"/>
      <c r="H24" s="190"/>
      <c r="I24" s="201"/>
      <c r="J24" s="203"/>
      <c r="K24" s="132"/>
      <c r="L24" s="197"/>
      <c r="M24" s="208">
        <v>3.846349</v>
      </c>
      <c r="N24" s="228">
        <f t="shared" si="0"/>
        <v>12.731784999999999</v>
      </c>
      <c r="O24" s="148">
        <v>3.8463500000000002</v>
      </c>
      <c r="P24" s="229"/>
      <c r="Q24" s="195">
        <v>0</v>
      </c>
      <c r="R24" s="195">
        <v>11.218476000000001</v>
      </c>
      <c r="S24" s="195">
        <v>5.3596589999999997</v>
      </c>
      <c r="T24" s="172">
        <v>0</v>
      </c>
      <c r="U24" s="168">
        <f t="shared" si="1"/>
        <v>0</v>
      </c>
    </row>
    <row r="25" spans="1:21" x14ac:dyDescent="0.3">
      <c r="A25" s="194">
        <v>5476</v>
      </c>
      <c r="B25" s="194" t="s">
        <v>26</v>
      </c>
      <c r="C25" s="194" t="s">
        <v>3</v>
      </c>
      <c r="D25" s="181">
        <v>5.5230170000000003</v>
      </c>
      <c r="E25" s="122"/>
      <c r="F25" s="190"/>
      <c r="G25" s="122"/>
      <c r="H25" s="190"/>
      <c r="I25" s="201"/>
      <c r="J25" s="203"/>
      <c r="K25" s="132"/>
      <c r="L25" s="197"/>
      <c r="M25" s="208">
        <v>5.5230169999999994</v>
      </c>
      <c r="N25" s="228">
        <f t="shared" si="0"/>
        <v>0</v>
      </c>
      <c r="O25" s="148">
        <v>5.5230170000000003</v>
      </c>
      <c r="P25" s="229"/>
      <c r="Q25" s="195">
        <v>5.1927199999999996</v>
      </c>
      <c r="R25" s="195">
        <v>0.33029799999999998</v>
      </c>
      <c r="S25" s="195">
        <v>0</v>
      </c>
      <c r="T25" s="172">
        <v>0</v>
      </c>
      <c r="U25" s="168">
        <f t="shared" si="1"/>
        <v>-9.9999999925159955E-7</v>
      </c>
    </row>
    <row r="26" spans="1:21" x14ac:dyDescent="0.3">
      <c r="A26" s="194">
        <v>5486</v>
      </c>
      <c r="B26" s="194" t="s">
        <v>26</v>
      </c>
      <c r="C26" s="194" t="s">
        <v>3</v>
      </c>
      <c r="D26" s="181">
        <v>12.587256999999999</v>
      </c>
      <c r="E26" s="122" t="s">
        <v>189</v>
      </c>
      <c r="F26" s="190">
        <v>12.587256999999999</v>
      </c>
      <c r="G26" s="122"/>
      <c r="H26" s="190"/>
      <c r="I26" s="201"/>
      <c r="J26" s="203">
        <v>2.5999999999999998E-5</v>
      </c>
      <c r="K26" s="132"/>
      <c r="L26" s="197"/>
      <c r="M26" s="208"/>
      <c r="N26" s="228">
        <f t="shared" si="0"/>
        <v>12.587256999999999</v>
      </c>
      <c r="O26" s="148">
        <v>0</v>
      </c>
      <c r="P26" s="229"/>
      <c r="Q26" s="195">
        <v>0</v>
      </c>
      <c r="R26" s="195">
        <v>12.587256999999999</v>
      </c>
      <c r="S26" s="195">
        <v>0</v>
      </c>
      <c r="T26" s="172">
        <v>0</v>
      </c>
      <c r="U26" s="168">
        <f t="shared" si="1"/>
        <v>0</v>
      </c>
    </row>
    <row r="27" spans="1:21" x14ac:dyDescent="0.3">
      <c r="A27" s="194">
        <v>5502</v>
      </c>
      <c r="B27" s="194" t="s">
        <v>26</v>
      </c>
      <c r="C27" s="194" t="s">
        <v>3</v>
      </c>
      <c r="D27" s="181">
        <v>15.286218</v>
      </c>
      <c r="E27" s="122" t="s">
        <v>189</v>
      </c>
      <c r="F27" s="190">
        <v>15.286218</v>
      </c>
      <c r="G27" s="122"/>
      <c r="H27" s="190"/>
      <c r="I27" s="201"/>
      <c r="J27" s="203"/>
      <c r="K27" s="132"/>
      <c r="L27" s="197"/>
      <c r="M27" s="208"/>
      <c r="N27" s="228">
        <f t="shared" si="0"/>
        <v>0</v>
      </c>
      <c r="O27" s="148">
        <v>15.286218</v>
      </c>
      <c r="P27" s="229">
        <v>15.286218</v>
      </c>
      <c r="Q27" s="195">
        <v>5.3810750000000001</v>
      </c>
      <c r="R27" s="195">
        <v>9.8923889999999997</v>
      </c>
      <c r="S27" s="195">
        <v>1.2754E-2</v>
      </c>
      <c r="T27" s="172">
        <v>0</v>
      </c>
      <c r="U27" s="168">
        <f t="shared" si="1"/>
        <v>0</v>
      </c>
    </row>
    <row r="28" spans="1:21" x14ac:dyDescent="0.3">
      <c r="A28" s="194">
        <v>5504</v>
      </c>
      <c r="B28" s="194" t="s">
        <v>26</v>
      </c>
      <c r="C28" s="194" t="s">
        <v>3</v>
      </c>
      <c r="D28" s="181">
        <v>50.044843999999998</v>
      </c>
      <c r="E28" s="122" t="s">
        <v>187</v>
      </c>
      <c r="F28" s="190">
        <v>50.044843999999998</v>
      </c>
      <c r="G28" s="122"/>
      <c r="H28" s="190"/>
      <c r="I28" s="201"/>
      <c r="J28" s="203"/>
      <c r="K28" s="132"/>
      <c r="L28" s="197"/>
      <c r="M28" s="208"/>
      <c r="N28" s="228">
        <f t="shared" si="0"/>
        <v>0</v>
      </c>
      <c r="O28" s="148">
        <v>50.044843999999998</v>
      </c>
      <c r="P28" s="229"/>
      <c r="Q28" s="195">
        <v>0</v>
      </c>
      <c r="R28" s="195">
        <v>0</v>
      </c>
      <c r="S28" s="195">
        <v>5.4049519999999998</v>
      </c>
      <c r="T28" s="172">
        <v>0</v>
      </c>
      <c r="U28" s="168">
        <f t="shared" si="1"/>
        <v>44.639891999999996</v>
      </c>
    </row>
    <row r="29" spans="1:21" x14ac:dyDescent="0.3">
      <c r="A29" s="194">
        <v>5552</v>
      </c>
      <c r="B29" s="194" t="s">
        <v>26</v>
      </c>
      <c r="C29" s="194" t="s">
        <v>6</v>
      </c>
      <c r="D29" s="181">
        <v>9.8255099999999995</v>
      </c>
      <c r="E29" s="122" t="s">
        <v>51</v>
      </c>
      <c r="F29" s="190">
        <v>9.8255099999999995</v>
      </c>
      <c r="G29" s="122"/>
      <c r="H29" s="190"/>
      <c r="I29" s="201">
        <v>9.6322150000000004</v>
      </c>
      <c r="J29" s="203"/>
      <c r="K29" s="132"/>
      <c r="L29" s="197"/>
      <c r="M29" s="208"/>
      <c r="N29" s="228">
        <f t="shared" si="0"/>
        <v>9.8255099999999995</v>
      </c>
      <c r="O29" s="148">
        <v>0</v>
      </c>
      <c r="P29" s="229"/>
      <c r="Q29" s="195">
        <v>0.28620899999999999</v>
      </c>
      <c r="R29" s="195">
        <v>1.0190129999999999</v>
      </c>
      <c r="S29" s="195">
        <v>7.1910980000000002</v>
      </c>
      <c r="T29" s="172">
        <v>0</v>
      </c>
      <c r="U29" s="168">
        <f t="shared" si="1"/>
        <v>1.3291899999999988</v>
      </c>
    </row>
    <row r="30" spans="1:21" x14ac:dyDescent="0.3">
      <c r="A30" s="194">
        <v>5560</v>
      </c>
      <c r="B30" s="194" t="s">
        <v>26</v>
      </c>
      <c r="C30" s="194" t="s">
        <v>6</v>
      </c>
      <c r="D30" s="181">
        <v>6.7626920000000004</v>
      </c>
      <c r="E30" s="122" t="s">
        <v>185</v>
      </c>
      <c r="F30" s="190">
        <v>6.7626920000000004</v>
      </c>
      <c r="G30" s="122"/>
      <c r="H30" s="190"/>
      <c r="I30" s="201"/>
      <c r="J30" s="203"/>
      <c r="K30" s="132"/>
      <c r="L30" s="197"/>
      <c r="M30" s="208"/>
      <c r="N30" s="228">
        <f t="shared" si="0"/>
        <v>6.7626920000000004</v>
      </c>
      <c r="O30" s="148">
        <v>0</v>
      </c>
      <c r="P30" s="229">
        <v>0.68015300000000001</v>
      </c>
      <c r="Q30" s="195">
        <v>5.6602889999999997</v>
      </c>
      <c r="R30" s="195">
        <v>1.102403</v>
      </c>
      <c r="S30" s="195">
        <v>0</v>
      </c>
      <c r="T30" s="172">
        <v>0</v>
      </c>
      <c r="U30" s="168">
        <f t="shared" si="1"/>
        <v>0</v>
      </c>
    </row>
    <row r="31" spans="1:21" x14ac:dyDescent="0.3">
      <c r="A31" s="194">
        <v>5561</v>
      </c>
      <c r="B31" s="194" t="s">
        <v>26</v>
      </c>
      <c r="C31" s="194" t="s">
        <v>6</v>
      </c>
      <c r="D31" s="181">
        <v>20.05491</v>
      </c>
      <c r="E31" s="122" t="s">
        <v>185</v>
      </c>
      <c r="F31" s="190">
        <v>20.05491</v>
      </c>
      <c r="G31" s="122"/>
      <c r="H31" s="190"/>
      <c r="I31" s="201"/>
      <c r="J31" s="203"/>
      <c r="K31" s="132"/>
      <c r="L31" s="197"/>
      <c r="M31" s="208"/>
      <c r="N31" s="228">
        <f t="shared" si="0"/>
        <v>0</v>
      </c>
      <c r="O31" s="148">
        <v>20.05491</v>
      </c>
      <c r="P31" s="229">
        <v>19.600337</v>
      </c>
      <c r="Q31" s="195">
        <v>3.7412990000000002</v>
      </c>
      <c r="R31" s="195">
        <v>14.371356</v>
      </c>
      <c r="S31" s="195">
        <v>0.29919699999999999</v>
      </c>
      <c r="T31" s="172">
        <v>0</v>
      </c>
      <c r="U31" s="168">
        <f t="shared" si="1"/>
        <v>1.6430579999999999</v>
      </c>
    </row>
    <row r="32" spans="1:21" x14ac:dyDescent="0.3">
      <c r="A32" s="194">
        <v>5562</v>
      </c>
      <c r="B32" s="194" t="s">
        <v>26</v>
      </c>
      <c r="C32" s="194" t="s">
        <v>6</v>
      </c>
      <c r="D32" s="181">
        <v>9.3702009999999998</v>
      </c>
      <c r="E32" s="122" t="s">
        <v>190</v>
      </c>
      <c r="F32" s="190">
        <v>5.3680149999999998</v>
      </c>
      <c r="G32" s="122"/>
      <c r="H32" s="190"/>
      <c r="I32" s="201">
        <v>5.6024339999999997</v>
      </c>
      <c r="J32" s="203"/>
      <c r="K32" s="132"/>
      <c r="L32" s="197"/>
      <c r="M32" s="208">
        <v>4.002186</v>
      </c>
      <c r="N32" s="228">
        <f>D32-O32</f>
        <v>5.3680159999999999</v>
      </c>
      <c r="O32" s="148">
        <v>4.0021849999999999</v>
      </c>
      <c r="P32" s="229"/>
      <c r="Q32" s="195">
        <v>0</v>
      </c>
      <c r="R32" s="195">
        <v>3.767722</v>
      </c>
      <c r="S32" s="195">
        <v>0</v>
      </c>
      <c r="T32" s="172">
        <v>0</v>
      </c>
      <c r="U32" s="168">
        <f t="shared" si="1"/>
        <v>5.6024789999999998</v>
      </c>
    </row>
    <row r="33" spans="1:21" x14ac:dyDescent="0.3">
      <c r="A33" s="194">
        <v>5563</v>
      </c>
      <c r="B33" s="194" t="s">
        <v>26</v>
      </c>
      <c r="C33" s="194" t="s">
        <v>6</v>
      </c>
      <c r="D33" s="181">
        <v>8.0454640000000008</v>
      </c>
      <c r="E33" s="122" t="s">
        <v>184</v>
      </c>
      <c r="F33" s="190">
        <v>3.3708979999999999</v>
      </c>
      <c r="G33" s="122"/>
      <c r="H33" s="190"/>
      <c r="I33" s="201"/>
      <c r="J33" s="203"/>
      <c r="K33" s="132"/>
      <c r="L33" s="197"/>
      <c r="M33" s="208">
        <v>4.6745660000000004</v>
      </c>
      <c r="N33" s="228">
        <f>D33-O33</f>
        <v>3.370896000000001</v>
      </c>
      <c r="O33" s="148">
        <v>4.6745679999999998</v>
      </c>
      <c r="P33" s="229"/>
      <c r="Q33" s="195">
        <v>0</v>
      </c>
      <c r="R33" s="195">
        <v>8.0454640000000008</v>
      </c>
      <c r="S33" s="195">
        <v>0</v>
      </c>
      <c r="T33" s="172">
        <v>0</v>
      </c>
      <c r="U33" s="168">
        <f t="shared" si="1"/>
        <v>0</v>
      </c>
    </row>
    <row r="34" spans="1:21" x14ac:dyDescent="0.3">
      <c r="A34" s="194">
        <v>5564</v>
      </c>
      <c r="B34" s="194" t="s">
        <v>26</v>
      </c>
      <c r="C34" s="194" t="s">
        <v>6</v>
      </c>
      <c r="D34" s="181">
        <v>16.905965999999999</v>
      </c>
      <c r="E34" s="122" t="s">
        <v>191</v>
      </c>
      <c r="F34" s="190">
        <v>16.905965999999999</v>
      </c>
      <c r="G34" s="122"/>
      <c r="H34" s="190"/>
      <c r="I34" s="202">
        <v>4.7404719999999996</v>
      </c>
      <c r="J34" s="203">
        <v>0.89827400000000002</v>
      </c>
      <c r="K34" s="132"/>
      <c r="L34" s="197"/>
      <c r="M34" s="208"/>
      <c r="N34" s="228">
        <f>D34-O34</f>
        <v>16.905965999999999</v>
      </c>
      <c r="O34" s="148">
        <v>0</v>
      </c>
      <c r="P34" s="229"/>
      <c r="Q34" s="195">
        <v>0</v>
      </c>
      <c r="R34" s="195">
        <v>5.7020200000000001</v>
      </c>
      <c r="S34" s="195">
        <v>8.9640599999999999</v>
      </c>
      <c r="T34" s="172">
        <v>0</v>
      </c>
      <c r="U34" s="168">
        <f t="shared" si="1"/>
        <v>2.2398859999999985</v>
      </c>
    </row>
    <row r="35" spans="1:21" x14ac:dyDescent="0.3">
      <c r="A35" s="194">
        <v>5566</v>
      </c>
      <c r="B35" s="194" t="s">
        <v>26</v>
      </c>
      <c r="C35" s="194" t="s">
        <v>6</v>
      </c>
      <c r="D35" s="181">
        <v>41.830970999999998</v>
      </c>
      <c r="E35" s="122" t="s">
        <v>184</v>
      </c>
      <c r="F35" s="190">
        <v>1.952E-3</v>
      </c>
      <c r="G35" s="122"/>
      <c r="H35" s="190"/>
      <c r="I35" s="201"/>
      <c r="J35" s="203"/>
      <c r="K35" s="132" t="s">
        <v>67</v>
      </c>
      <c r="L35" s="197">
        <v>39.556168</v>
      </c>
      <c r="M35" s="208">
        <v>2.272853</v>
      </c>
      <c r="N35" s="228">
        <f t="shared" si="0"/>
        <v>1.9539999999977908E-3</v>
      </c>
      <c r="O35" s="148">
        <v>41.829017</v>
      </c>
      <c r="P35" s="229"/>
      <c r="Q35" s="195">
        <v>27.439496999999999</v>
      </c>
      <c r="R35" s="195">
        <v>0</v>
      </c>
      <c r="S35" s="195">
        <v>9.4634719999999994</v>
      </c>
      <c r="T35" s="172">
        <v>0</v>
      </c>
      <c r="U35" s="168">
        <f t="shared" si="1"/>
        <v>4.9280019999999993</v>
      </c>
    </row>
    <row r="36" spans="1:21" x14ac:dyDescent="0.3">
      <c r="A36" s="194">
        <v>5568</v>
      </c>
      <c r="B36" s="194" t="s">
        <v>26</v>
      </c>
      <c r="C36" s="194" t="s">
        <v>6</v>
      </c>
      <c r="D36" s="181">
        <v>8.757142</v>
      </c>
      <c r="E36" s="122"/>
      <c r="F36" s="190"/>
      <c r="G36" s="122"/>
      <c r="H36" s="190"/>
      <c r="I36" s="201"/>
      <c r="J36" s="203"/>
      <c r="K36" s="132" t="s">
        <v>67</v>
      </c>
      <c r="L36" s="197">
        <v>8.757142</v>
      </c>
      <c r="M36" s="208"/>
      <c r="N36" s="228">
        <f t="shared" si="0"/>
        <v>0</v>
      </c>
      <c r="O36" s="148">
        <v>8.757142</v>
      </c>
      <c r="P36" s="229"/>
      <c r="Q36" s="195">
        <v>0.329793</v>
      </c>
      <c r="R36" s="195">
        <v>0</v>
      </c>
      <c r="S36" s="195">
        <v>4.2964909999999996</v>
      </c>
      <c r="T36" s="172">
        <v>0</v>
      </c>
      <c r="U36" s="168">
        <f t="shared" si="1"/>
        <v>4.1308579999999999</v>
      </c>
    </row>
    <row r="37" spans="1:21" x14ac:dyDescent="0.3">
      <c r="A37" s="194">
        <v>5569</v>
      </c>
      <c r="B37" s="194" t="s">
        <v>26</v>
      </c>
      <c r="C37" s="194" t="s">
        <v>6</v>
      </c>
      <c r="D37" s="181">
        <v>8.9496509999999994</v>
      </c>
      <c r="E37" s="122"/>
      <c r="F37" s="190"/>
      <c r="G37" s="122"/>
      <c r="H37" s="190"/>
      <c r="I37" s="201"/>
      <c r="J37" s="203"/>
      <c r="K37" s="132" t="s">
        <v>67</v>
      </c>
      <c r="L37" s="197">
        <v>8.9496509999999994</v>
      </c>
      <c r="M37" s="208"/>
      <c r="N37" s="228">
        <f t="shared" si="0"/>
        <v>0</v>
      </c>
      <c r="O37" s="148">
        <v>8.9496509999999994</v>
      </c>
      <c r="P37" s="229"/>
      <c r="Q37" s="195">
        <v>8.4183470000000007</v>
      </c>
      <c r="R37" s="195">
        <v>0.531304</v>
      </c>
      <c r="S37" s="195">
        <v>0</v>
      </c>
      <c r="T37" s="172">
        <v>0</v>
      </c>
      <c r="U37" s="168">
        <f t="shared" si="1"/>
        <v>0</v>
      </c>
    </row>
    <row r="38" spans="1:21" x14ac:dyDescent="0.3">
      <c r="A38" s="194">
        <v>5570</v>
      </c>
      <c r="B38" s="194" t="s">
        <v>26</v>
      </c>
      <c r="C38" s="194" t="s">
        <v>6</v>
      </c>
      <c r="D38" s="181">
        <v>7.5473400000000002</v>
      </c>
      <c r="E38" s="122" t="s">
        <v>184</v>
      </c>
      <c r="F38" s="190">
        <v>7.5473400000000002</v>
      </c>
      <c r="G38" s="122"/>
      <c r="H38" s="190"/>
      <c r="I38" s="201"/>
      <c r="J38" s="203"/>
      <c r="K38" s="132"/>
      <c r="L38" s="197"/>
      <c r="M38" s="208"/>
      <c r="N38" s="228">
        <f t="shared" si="0"/>
        <v>0</v>
      </c>
      <c r="O38" s="148">
        <v>7.5473400000000002</v>
      </c>
      <c r="P38" s="229"/>
      <c r="Q38" s="195">
        <v>0</v>
      </c>
      <c r="R38" s="195">
        <v>7.2430409999999998</v>
      </c>
      <c r="S38" s="195">
        <v>0.30429899999999999</v>
      </c>
      <c r="T38" s="172">
        <v>0</v>
      </c>
      <c r="U38" s="168">
        <f t="shared" si="1"/>
        <v>0</v>
      </c>
    </row>
    <row r="39" spans="1:21" x14ac:dyDescent="0.3">
      <c r="A39" s="194">
        <v>5571</v>
      </c>
      <c r="B39" s="194" t="s">
        <v>26</v>
      </c>
      <c r="C39" s="194" t="s">
        <v>6</v>
      </c>
      <c r="D39" s="181">
        <v>19.403876</v>
      </c>
      <c r="E39" s="122" t="s">
        <v>51</v>
      </c>
      <c r="F39" s="190">
        <v>19.403876</v>
      </c>
      <c r="G39" s="122"/>
      <c r="H39" s="190"/>
      <c r="I39" s="201"/>
      <c r="J39" s="203"/>
      <c r="K39" s="132"/>
      <c r="L39" s="197"/>
      <c r="M39" s="208"/>
      <c r="N39" s="228">
        <f t="shared" si="0"/>
        <v>19.403876</v>
      </c>
      <c r="O39" s="148">
        <v>0</v>
      </c>
      <c r="P39" s="229"/>
      <c r="Q39" s="195">
        <v>19.403876</v>
      </c>
      <c r="R39" s="195">
        <v>0</v>
      </c>
      <c r="S39" s="195">
        <v>0</v>
      </c>
      <c r="T39" s="172">
        <v>0</v>
      </c>
      <c r="U39" s="168">
        <f t="shared" si="1"/>
        <v>0</v>
      </c>
    </row>
    <row r="40" spans="1:21" x14ac:dyDescent="0.3">
      <c r="A40" s="194">
        <v>5572</v>
      </c>
      <c r="B40" s="194" t="s">
        <v>26</v>
      </c>
      <c r="C40" s="194" t="s">
        <v>6</v>
      </c>
      <c r="D40" s="181">
        <v>49.473961000000003</v>
      </c>
      <c r="E40" s="122"/>
      <c r="F40" s="190"/>
      <c r="G40" s="122"/>
      <c r="H40" s="190"/>
      <c r="I40" s="201"/>
      <c r="J40" s="203"/>
      <c r="K40" s="132" t="s">
        <v>67</v>
      </c>
      <c r="L40" s="197">
        <v>49.473961000000003</v>
      </c>
      <c r="M40" s="208"/>
      <c r="N40" s="228">
        <f t="shared" si="0"/>
        <v>0</v>
      </c>
      <c r="O40" s="148">
        <v>49.473961000000003</v>
      </c>
      <c r="P40" s="229">
        <v>18.050122999999999</v>
      </c>
      <c r="Q40" s="195">
        <v>0</v>
      </c>
      <c r="R40" s="195">
        <v>0.700515</v>
      </c>
      <c r="S40" s="195">
        <v>39.560267000000003</v>
      </c>
      <c r="T40" s="172">
        <v>0</v>
      </c>
      <c r="U40" s="168">
        <f t="shared" si="1"/>
        <v>9.2131789999999967</v>
      </c>
    </row>
    <row r="41" spans="1:21" x14ac:dyDescent="0.3">
      <c r="A41" s="194">
        <v>5573</v>
      </c>
      <c r="B41" s="194" t="s">
        <v>26</v>
      </c>
      <c r="C41" s="194" t="s">
        <v>6</v>
      </c>
      <c r="D41" s="181">
        <v>17.065844999999999</v>
      </c>
      <c r="E41" s="122"/>
      <c r="F41" s="190"/>
      <c r="G41" s="122"/>
      <c r="H41" s="190"/>
      <c r="I41" s="201"/>
      <c r="J41" s="203"/>
      <c r="K41" s="132" t="s">
        <v>67</v>
      </c>
      <c r="L41" s="197">
        <v>17.065844999999999</v>
      </c>
      <c r="M41" s="208"/>
      <c r="N41" s="228">
        <f t="shared" si="0"/>
        <v>0</v>
      </c>
      <c r="O41" s="148">
        <v>17.065844999999999</v>
      </c>
      <c r="P41" s="229">
        <v>13.729397000000001</v>
      </c>
      <c r="Q41" s="195">
        <v>0</v>
      </c>
      <c r="R41" s="195">
        <v>13.729324</v>
      </c>
      <c r="S41" s="195">
        <v>3.3365209999999998</v>
      </c>
      <c r="T41" s="172">
        <v>0</v>
      </c>
      <c r="U41" s="168">
        <f t="shared" si="1"/>
        <v>0</v>
      </c>
    </row>
    <row r="42" spans="1:21" x14ac:dyDescent="0.3">
      <c r="A42" s="194">
        <v>5574</v>
      </c>
      <c r="B42" s="194" t="s">
        <v>26</v>
      </c>
      <c r="C42" s="194" t="s">
        <v>6</v>
      </c>
      <c r="D42" s="181">
        <v>19.665353</v>
      </c>
      <c r="E42" s="122" t="s">
        <v>186</v>
      </c>
      <c r="F42" s="190">
        <v>19.665353</v>
      </c>
      <c r="G42" s="122"/>
      <c r="H42" s="190"/>
      <c r="I42" s="201"/>
      <c r="J42" s="203"/>
      <c r="K42" s="132"/>
      <c r="L42" s="197"/>
      <c r="M42" s="208"/>
      <c r="N42" s="228">
        <f t="shared" si="0"/>
        <v>19.665353</v>
      </c>
      <c r="O42" s="148">
        <v>0</v>
      </c>
      <c r="P42" s="229"/>
      <c r="Q42" s="195">
        <v>0.81549099999999997</v>
      </c>
      <c r="R42" s="195">
        <v>18.849862000000002</v>
      </c>
      <c r="S42" s="195">
        <v>0</v>
      </c>
      <c r="T42" s="172">
        <v>0</v>
      </c>
      <c r="U42" s="168">
        <f t="shared" si="1"/>
        <v>0</v>
      </c>
    </row>
    <row r="43" spans="1:21" x14ac:dyDescent="0.3">
      <c r="A43" s="194">
        <v>5575</v>
      </c>
      <c r="B43" s="194" t="s">
        <v>26</v>
      </c>
      <c r="C43" s="194" t="s">
        <v>6</v>
      </c>
      <c r="D43" s="181">
        <v>16.759430999999999</v>
      </c>
      <c r="E43" s="122" t="s">
        <v>187</v>
      </c>
      <c r="F43" s="190">
        <v>16.759430999999999</v>
      </c>
      <c r="G43" s="122"/>
      <c r="H43" s="190"/>
      <c r="I43" s="201"/>
      <c r="J43" s="203"/>
      <c r="K43" s="132"/>
      <c r="L43" s="197"/>
      <c r="M43" s="208"/>
      <c r="N43" s="228">
        <f t="shared" si="0"/>
        <v>16.759430999999999</v>
      </c>
      <c r="O43" s="148">
        <v>0</v>
      </c>
      <c r="P43" s="229"/>
      <c r="Q43" s="195">
        <v>0.16874700000000001</v>
      </c>
      <c r="R43" s="195">
        <v>16.590684</v>
      </c>
      <c r="S43" s="195">
        <v>0</v>
      </c>
      <c r="T43" s="172">
        <v>0</v>
      </c>
      <c r="U43" s="168">
        <f t="shared" si="1"/>
        <v>0</v>
      </c>
    </row>
    <row r="44" spans="1:21" x14ac:dyDescent="0.3">
      <c r="A44" s="194">
        <v>5576</v>
      </c>
      <c r="B44" s="194" t="s">
        <v>26</v>
      </c>
      <c r="C44" s="194" t="s">
        <v>6</v>
      </c>
      <c r="D44" s="181">
        <v>21.207408000000001</v>
      </c>
      <c r="E44" s="122" t="s">
        <v>187</v>
      </c>
      <c r="F44" s="190">
        <v>21.207408000000001</v>
      </c>
      <c r="G44" s="122"/>
      <c r="H44" s="190"/>
      <c r="I44" s="201">
        <v>16.292836999999999</v>
      </c>
      <c r="J44" s="203"/>
      <c r="K44" s="132"/>
      <c r="L44" s="197"/>
      <c r="M44" s="208"/>
      <c r="N44" s="228">
        <f t="shared" si="0"/>
        <v>21.207408000000001</v>
      </c>
      <c r="O44" s="148">
        <v>0</v>
      </c>
      <c r="P44" s="229"/>
      <c r="Q44" s="195">
        <v>11.078440000000001</v>
      </c>
      <c r="R44" s="195">
        <v>10.128968</v>
      </c>
      <c r="S44" s="195">
        <v>0</v>
      </c>
      <c r="T44" s="172">
        <v>0</v>
      </c>
      <c r="U44" s="168">
        <f t="shared" si="1"/>
        <v>0</v>
      </c>
    </row>
    <row r="45" spans="1:21" x14ac:dyDescent="0.3">
      <c r="A45" s="194">
        <v>5577</v>
      </c>
      <c r="B45" s="194" t="s">
        <v>26</v>
      </c>
      <c r="C45" s="194" t="s">
        <v>6</v>
      </c>
      <c r="D45" s="181">
        <v>4.8276620000000001</v>
      </c>
      <c r="E45" s="122" t="s">
        <v>184</v>
      </c>
      <c r="F45" s="190">
        <v>4.8276620000000001</v>
      </c>
      <c r="G45" s="122"/>
      <c r="H45" s="190"/>
      <c r="I45" s="201">
        <v>2.6087699999999998</v>
      </c>
      <c r="J45" s="203"/>
      <c r="K45" s="132"/>
      <c r="L45" s="197"/>
      <c r="M45" s="208"/>
      <c r="N45" s="228">
        <f t="shared" si="0"/>
        <v>4.8276620000000001</v>
      </c>
      <c r="O45" s="148">
        <v>0</v>
      </c>
      <c r="P45" s="229">
        <v>2.135653</v>
      </c>
      <c r="Q45" s="195">
        <v>0</v>
      </c>
      <c r="R45" s="195">
        <v>0</v>
      </c>
      <c r="S45" s="195">
        <v>1.6983760000000001</v>
      </c>
      <c r="T45" s="172">
        <v>0</v>
      </c>
      <c r="U45" s="168">
        <f t="shared" si="1"/>
        <v>3.129286</v>
      </c>
    </row>
    <row r="46" spans="1:21" x14ac:dyDescent="0.3">
      <c r="A46" s="194">
        <v>5578</v>
      </c>
      <c r="B46" s="194" t="s">
        <v>26</v>
      </c>
      <c r="C46" s="194" t="s">
        <v>6</v>
      </c>
      <c r="D46" s="181">
        <v>53.655487999999998</v>
      </c>
      <c r="E46" s="122" t="s">
        <v>187</v>
      </c>
      <c r="F46" s="190">
        <v>53.655487999999998</v>
      </c>
      <c r="G46" s="122"/>
      <c r="H46" s="190"/>
      <c r="I46" s="201">
        <v>4.836309</v>
      </c>
      <c r="J46" s="203"/>
      <c r="K46" s="132"/>
      <c r="L46" s="197"/>
      <c r="M46" s="208"/>
      <c r="N46" s="228">
        <f t="shared" si="0"/>
        <v>53.655487999999998</v>
      </c>
      <c r="O46" s="148">
        <v>0</v>
      </c>
      <c r="P46" s="229"/>
      <c r="Q46" s="195">
        <v>18.227855000000002</v>
      </c>
      <c r="R46" s="195">
        <v>24.107624999999999</v>
      </c>
      <c r="S46" s="195">
        <v>2.2897599999999998</v>
      </c>
      <c r="T46" s="172">
        <v>4.8362850000000002</v>
      </c>
      <c r="U46" s="168">
        <f t="shared" si="1"/>
        <v>4.1939629999999894</v>
      </c>
    </row>
    <row r="47" spans="1:21" x14ac:dyDescent="0.3">
      <c r="A47" s="194">
        <v>5580</v>
      </c>
      <c r="B47" s="194" t="s">
        <v>26</v>
      </c>
      <c r="C47" s="194" t="s">
        <v>6</v>
      </c>
      <c r="D47" s="181">
        <v>7.8988620000000003</v>
      </c>
      <c r="E47" s="122" t="s">
        <v>187</v>
      </c>
      <c r="F47" s="190">
        <v>7.8988620000000003</v>
      </c>
      <c r="G47" s="122"/>
      <c r="H47" s="190"/>
      <c r="I47" s="201"/>
      <c r="J47" s="203"/>
      <c r="K47" s="132"/>
      <c r="L47" s="197"/>
      <c r="M47" s="208"/>
      <c r="N47" s="228">
        <f t="shared" si="0"/>
        <v>7.8988620000000003</v>
      </c>
      <c r="O47" s="148">
        <v>0</v>
      </c>
      <c r="P47" s="229"/>
      <c r="Q47" s="195">
        <v>0</v>
      </c>
      <c r="R47" s="195">
        <v>7.8988620000000003</v>
      </c>
      <c r="S47" s="195">
        <v>0</v>
      </c>
      <c r="T47" s="172">
        <v>0</v>
      </c>
      <c r="U47" s="168">
        <f t="shared" si="1"/>
        <v>0</v>
      </c>
    </row>
    <row r="48" spans="1:21" x14ac:dyDescent="0.3">
      <c r="A48" s="194">
        <v>5581</v>
      </c>
      <c r="B48" s="194" t="s">
        <v>26</v>
      </c>
      <c r="C48" s="194" t="s">
        <v>6</v>
      </c>
      <c r="D48" s="181">
        <v>11.432677999999999</v>
      </c>
      <c r="E48" s="122" t="s">
        <v>187</v>
      </c>
      <c r="F48" s="190">
        <v>11.432677999999999</v>
      </c>
      <c r="G48" s="122"/>
      <c r="H48" s="190"/>
      <c r="I48" s="201"/>
      <c r="J48" s="203"/>
      <c r="K48" s="132"/>
      <c r="L48" s="197"/>
      <c r="M48" s="208"/>
      <c r="N48" s="228">
        <f t="shared" si="0"/>
        <v>10.886771999999999</v>
      </c>
      <c r="O48" s="148">
        <v>0.545906</v>
      </c>
      <c r="P48" s="229">
        <v>0.37665100000000001</v>
      </c>
      <c r="Q48" s="195">
        <v>11.340915000000001</v>
      </c>
      <c r="R48" s="195">
        <v>9.1762999999999997E-2</v>
      </c>
      <c r="S48" s="195">
        <v>0</v>
      </c>
      <c r="T48" s="172">
        <v>0</v>
      </c>
      <c r="U48" s="168">
        <f t="shared" si="1"/>
        <v>0</v>
      </c>
    </row>
    <row r="49" spans="1:22" x14ac:dyDescent="0.3">
      <c r="A49" s="194">
        <v>5582</v>
      </c>
      <c r="B49" s="194" t="s">
        <v>26</v>
      </c>
      <c r="C49" s="194" t="s">
        <v>6</v>
      </c>
      <c r="D49" s="181">
        <v>10.658894</v>
      </c>
      <c r="E49" s="122" t="s">
        <v>184</v>
      </c>
      <c r="F49" s="190">
        <v>0.65415400000000001</v>
      </c>
      <c r="G49" s="122"/>
      <c r="H49" s="190"/>
      <c r="I49" s="201"/>
      <c r="J49" s="203">
        <v>2.0460000000000001E-3</v>
      </c>
      <c r="K49" s="132"/>
      <c r="L49" s="197"/>
      <c r="M49" s="208">
        <v>10.00474</v>
      </c>
      <c r="N49" s="228">
        <f t="shared" si="0"/>
        <v>0.65415100000000059</v>
      </c>
      <c r="O49" s="148">
        <v>10.004742999999999</v>
      </c>
      <c r="P49" s="229">
        <v>0.65633799999999998</v>
      </c>
      <c r="Q49" s="195">
        <v>9.0494310000000002</v>
      </c>
      <c r="R49" s="195">
        <v>1.6094630000000001</v>
      </c>
      <c r="S49" s="195">
        <v>0</v>
      </c>
      <c r="T49" s="172">
        <v>0</v>
      </c>
      <c r="U49" s="168">
        <f t="shared" si="1"/>
        <v>0</v>
      </c>
    </row>
    <row r="50" spans="1:22" x14ac:dyDescent="0.3">
      <c r="A50" s="194">
        <v>5583</v>
      </c>
      <c r="B50" s="194" t="s">
        <v>26</v>
      </c>
      <c r="C50" s="194" t="s">
        <v>6</v>
      </c>
      <c r="D50" s="181">
        <v>7.8092119999999996</v>
      </c>
      <c r="E50" s="122" t="s">
        <v>187</v>
      </c>
      <c r="F50" s="190">
        <v>7.8092119999999996</v>
      </c>
      <c r="G50" s="122"/>
      <c r="H50" s="190"/>
      <c r="I50" s="201"/>
      <c r="J50" s="203">
        <v>3.0590730000000002</v>
      </c>
      <c r="K50" s="132"/>
      <c r="L50" s="197"/>
      <c r="M50" s="208"/>
      <c r="N50" s="228">
        <f t="shared" si="0"/>
        <v>7.8092119999999996</v>
      </c>
      <c r="O50" s="148">
        <v>0</v>
      </c>
      <c r="P50" s="229">
        <v>0.113604</v>
      </c>
      <c r="Q50" s="195">
        <v>0</v>
      </c>
      <c r="R50" s="195">
        <v>2.0897389999999998</v>
      </c>
      <c r="S50" s="195">
        <v>5.7194729999999998</v>
      </c>
      <c r="T50" s="172">
        <v>0</v>
      </c>
      <c r="U50" s="168">
        <f t="shared" si="1"/>
        <v>0</v>
      </c>
    </row>
    <row r="51" spans="1:22" x14ac:dyDescent="0.3">
      <c r="A51" s="194">
        <v>5584</v>
      </c>
      <c r="B51" s="194" t="s">
        <v>26</v>
      </c>
      <c r="C51" s="194" t="s">
        <v>6</v>
      </c>
      <c r="D51" s="181">
        <v>13.290108999999999</v>
      </c>
      <c r="E51" s="122" t="s">
        <v>184</v>
      </c>
      <c r="F51" s="190">
        <v>13.290108999999999</v>
      </c>
      <c r="G51" s="122"/>
      <c r="H51" s="190"/>
      <c r="I51" s="201">
        <v>3.4872E-2</v>
      </c>
      <c r="J51" s="203">
        <v>9.9544409999999992</v>
      </c>
      <c r="K51" s="132"/>
      <c r="L51" s="197"/>
      <c r="M51" s="208"/>
      <c r="N51" s="228">
        <f t="shared" si="0"/>
        <v>13.290108999999999</v>
      </c>
      <c r="O51" s="148">
        <v>0</v>
      </c>
      <c r="P51" s="229">
        <v>13.234854</v>
      </c>
      <c r="Q51" s="195">
        <v>11.978588999999999</v>
      </c>
      <c r="R51" s="195">
        <v>1.31152</v>
      </c>
      <c r="S51" s="195">
        <v>0</v>
      </c>
      <c r="T51" s="172">
        <v>0</v>
      </c>
      <c r="U51" s="168">
        <f t="shared" si="1"/>
        <v>0</v>
      </c>
    </row>
    <row r="52" spans="1:22" x14ac:dyDescent="0.3">
      <c r="A52" s="194">
        <v>5585</v>
      </c>
      <c r="B52" s="194" t="s">
        <v>26</v>
      </c>
      <c r="C52" s="194" t="s">
        <v>6</v>
      </c>
      <c r="D52" s="181">
        <v>20.276793000000001</v>
      </c>
      <c r="E52" s="122" t="s">
        <v>184</v>
      </c>
      <c r="F52" s="190">
        <v>13.440593</v>
      </c>
      <c r="G52" s="122" t="s">
        <v>187</v>
      </c>
      <c r="H52" s="190">
        <v>6.8361999999999998</v>
      </c>
      <c r="I52" s="201">
        <v>9.6707380000000001</v>
      </c>
      <c r="J52" s="203"/>
      <c r="K52" s="132"/>
      <c r="L52" s="197"/>
      <c r="M52" s="208"/>
      <c r="N52" s="228">
        <f t="shared" si="0"/>
        <v>20.276793000000001</v>
      </c>
      <c r="O52" s="148">
        <v>0</v>
      </c>
      <c r="P52" s="229">
        <v>9.5578999999999997E-2</v>
      </c>
      <c r="Q52" s="195">
        <v>1.469543</v>
      </c>
      <c r="R52" s="195">
        <v>0</v>
      </c>
      <c r="S52" s="195">
        <v>9.1499769999999998</v>
      </c>
      <c r="T52" s="172">
        <v>0</v>
      </c>
      <c r="U52" s="168">
        <f t="shared" si="1"/>
        <v>9.6572730000000018</v>
      </c>
    </row>
    <row r="53" spans="1:22" x14ac:dyDescent="0.3">
      <c r="A53" s="194">
        <v>5586</v>
      </c>
      <c r="B53" s="194" t="s">
        <v>26</v>
      </c>
      <c r="C53" s="194" t="s">
        <v>6</v>
      </c>
      <c r="D53" s="181">
        <v>22.645282000000002</v>
      </c>
      <c r="E53" s="122" t="s">
        <v>184</v>
      </c>
      <c r="F53" s="190">
        <v>22.645282000000002</v>
      </c>
      <c r="G53" s="122"/>
      <c r="H53" s="190"/>
      <c r="I53" s="201"/>
      <c r="J53" s="203"/>
      <c r="K53" s="132"/>
      <c r="L53" s="197"/>
      <c r="M53" s="208"/>
      <c r="N53" s="228">
        <f t="shared" si="0"/>
        <v>0</v>
      </c>
      <c r="O53" s="148">
        <v>22.645282000000002</v>
      </c>
      <c r="P53" s="229">
        <v>22.645282000000002</v>
      </c>
      <c r="Q53" s="195">
        <v>0</v>
      </c>
      <c r="R53" s="195">
        <v>1.1657230000000001</v>
      </c>
      <c r="S53" s="195">
        <v>21.479558999999998</v>
      </c>
      <c r="T53" s="172">
        <v>0</v>
      </c>
      <c r="U53" s="168">
        <f t="shared" si="1"/>
        <v>0</v>
      </c>
    </row>
    <row r="54" spans="1:22" x14ac:dyDescent="0.3">
      <c r="A54" s="194">
        <v>5590</v>
      </c>
      <c r="B54" s="194" t="s">
        <v>26</v>
      </c>
      <c r="C54" s="194" t="s">
        <v>6</v>
      </c>
      <c r="D54" s="181">
        <v>17.441897999999998</v>
      </c>
      <c r="E54" s="122" t="s">
        <v>187</v>
      </c>
      <c r="F54" s="190">
        <v>5.7530710000000003</v>
      </c>
      <c r="G54" s="122"/>
      <c r="H54" s="190"/>
      <c r="I54" s="201"/>
      <c r="J54" s="203"/>
      <c r="K54" s="132"/>
      <c r="L54" s="197"/>
      <c r="M54" s="208">
        <v>11.688827</v>
      </c>
      <c r="N54" s="228">
        <f t="shared" si="0"/>
        <v>2.1213169999999977</v>
      </c>
      <c r="O54" s="148">
        <v>15.320581000000001</v>
      </c>
      <c r="P54" s="229"/>
      <c r="Q54" s="195">
        <v>2.7168429999999999</v>
      </c>
      <c r="R54" s="195">
        <v>9.9863979999999994</v>
      </c>
      <c r="S54" s="195">
        <v>4.738658</v>
      </c>
      <c r="T54" s="172">
        <v>0</v>
      </c>
      <c r="U54" s="168">
        <f t="shared" si="1"/>
        <v>-1.0000000010279564E-6</v>
      </c>
    </row>
    <row r="55" spans="1:22" x14ac:dyDescent="0.3">
      <c r="A55" s="194">
        <v>5591</v>
      </c>
      <c r="B55" s="194" t="s">
        <v>26</v>
      </c>
      <c r="C55" s="194" t="s">
        <v>6</v>
      </c>
      <c r="D55" s="181">
        <v>9.8357290000000006</v>
      </c>
      <c r="E55" s="122" t="s">
        <v>187</v>
      </c>
      <c r="F55" s="190">
        <v>9.8357290000000006</v>
      </c>
      <c r="G55" s="122"/>
      <c r="H55" s="190"/>
      <c r="I55" s="201"/>
      <c r="J55" s="203"/>
      <c r="K55" s="132"/>
      <c r="L55" s="197"/>
      <c r="M55" s="208"/>
      <c r="N55" s="228">
        <f t="shared" si="0"/>
        <v>9.8147520000000004</v>
      </c>
      <c r="O55" s="148">
        <v>2.0976999999999999E-2</v>
      </c>
      <c r="P55" s="229"/>
      <c r="Q55" s="195">
        <v>4.8361789999999996</v>
      </c>
      <c r="R55" s="195">
        <v>4.9995500000000002</v>
      </c>
      <c r="S55" s="195">
        <v>0</v>
      </c>
      <c r="T55" s="172">
        <v>0</v>
      </c>
      <c r="U55" s="168">
        <f t="shared" si="1"/>
        <v>0</v>
      </c>
    </row>
    <row r="56" spans="1:22" x14ac:dyDescent="0.3">
      <c r="A56" s="194">
        <v>5611</v>
      </c>
      <c r="B56" s="194" t="s">
        <v>26</v>
      </c>
      <c r="C56" s="194" t="s">
        <v>6</v>
      </c>
      <c r="D56" s="181">
        <v>11.335245</v>
      </c>
      <c r="E56" s="122"/>
      <c r="F56" s="190"/>
      <c r="G56" s="122"/>
      <c r="H56" s="190"/>
      <c r="I56" s="201"/>
      <c r="J56" s="203"/>
      <c r="K56" s="132" t="s">
        <v>53</v>
      </c>
      <c r="L56" s="197">
        <v>11.335245</v>
      </c>
      <c r="M56" s="208"/>
      <c r="N56" s="228">
        <f t="shared" si="0"/>
        <v>0</v>
      </c>
      <c r="O56" s="148">
        <v>11.335245</v>
      </c>
      <c r="P56" s="229">
        <v>11.335245</v>
      </c>
      <c r="Q56" s="195">
        <v>3.6406580000000002</v>
      </c>
      <c r="R56" s="195">
        <v>7.5490360000000001</v>
      </c>
      <c r="S56" s="195">
        <v>0.14555000000000001</v>
      </c>
      <c r="T56" s="172">
        <v>0</v>
      </c>
      <c r="U56" s="168">
        <f t="shared" si="1"/>
        <v>1.0000000010279564E-6</v>
      </c>
    </row>
    <row r="57" spans="1:22" x14ac:dyDescent="0.3">
      <c r="A57" s="194">
        <v>5612</v>
      </c>
      <c r="B57" s="194" t="s">
        <v>26</v>
      </c>
      <c r="C57" s="194" t="s">
        <v>6</v>
      </c>
      <c r="D57" s="181">
        <v>11.414745</v>
      </c>
      <c r="E57" s="122" t="s">
        <v>189</v>
      </c>
      <c r="F57" s="190">
        <v>11.414745</v>
      </c>
      <c r="G57" s="122"/>
      <c r="H57" s="190"/>
      <c r="I57" s="201"/>
      <c r="J57" s="203"/>
      <c r="K57" s="132"/>
      <c r="L57" s="197"/>
      <c r="M57" s="208"/>
      <c r="N57" s="228">
        <f t="shared" si="0"/>
        <v>11.414745</v>
      </c>
      <c r="O57" s="148">
        <v>0</v>
      </c>
      <c r="P57" s="229"/>
      <c r="Q57" s="195">
        <v>2.1998479999999998</v>
      </c>
      <c r="R57" s="195">
        <v>0.52755700000000005</v>
      </c>
      <c r="S57" s="195">
        <v>8.6873400000000007</v>
      </c>
      <c r="T57" s="172">
        <v>0</v>
      </c>
      <c r="U57" s="168">
        <f t="shared" si="1"/>
        <v>0</v>
      </c>
    </row>
    <row r="58" spans="1:22" x14ac:dyDescent="0.3">
      <c r="A58" s="194">
        <v>5619</v>
      </c>
      <c r="B58" s="194" t="s">
        <v>26</v>
      </c>
      <c r="C58" s="194" t="s">
        <v>6</v>
      </c>
      <c r="D58" s="181">
        <v>12.656089</v>
      </c>
      <c r="E58" s="122" t="s">
        <v>189</v>
      </c>
      <c r="F58" s="190">
        <v>12.656089</v>
      </c>
      <c r="G58" s="122"/>
      <c r="H58" s="190"/>
      <c r="I58" s="201">
        <v>0.89660799999999996</v>
      </c>
      <c r="J58" s="203"/>
      <c r="K58" s="132"/>
      <c r="L58" s="197"/>
      <c r="M58" s="208"/>
      <c r="N58" s="228">
        <f t="shared" si="0"/>
        <v>1.4735459999999989</v>
      </c>
      <c r="O58" s="148">
        <v>11.182543000000001</v>
      </c>
      <c r="P58" s="229">
        <v>10.657677</v>
      </c>
      <c r="Q58" s="195">
        <v>0.669095</v>
      </c>
      <c r="R58" s="195">
        <v>2.8762889999999999</v>
      </c>
      <c r="S58" s="195">
        <v>5.6056319999999999</v>
      </c>
      <c r="T58" s="172">
        <v>2.607551</v>
      </c>
      <c r="U58" s="168">
        <f t="shared" si="1"/>
        <v>0.89752200000000038</v>
      </c>
    </row>
    <row r="59" spans="1:22" x14ac:dyDescent="0.3">
      <c r="A59" s="194">
        <v>5638</v>
      </c>
      <c r="B59" s="194" t="s">
        <v>26</v>
      </c>
      <c r="C59" s="194" t="s">
        <v>5</v>
      </c>
      <c r="D59" s="181">
        <v>19.188327000000001</v>
      </c>
      <c r="E59" s="122" t="s">
        <v>189</v>
      </c>
      <c r="F59" s="190">
        <v>19.188327000000001</v>
      </c>
      <c r="G59" s="122"/>
      <c r="H59" s="190"/>
      <c r="I59" s="201"/>
      <c r="J59" s="203"/>
      <c r="K59" s="132"/>
      <c r="L59" s="197"/>
      <c r="M59" s="208"/>
      <c r="N59" s="228">
        <f t="shared" si="0"/>
        <v>19.188327000000001</v>
      </c>
      <c r="O59" s="148">
        <v>0</v>
      </c>
      <c r="P59" s="229"/>
      <c r="Q59" s="195">
        <v>10.760922000000001</v>
      </c>
      <c r="R59" s="195">
        <v>8.4274050000000003</v>
      </c>
      <c r="S59" s="195">
        <v>0</v>
      </c>
      <c r="T59" s="172">
        <v>0</v>
      </c>
      <c r="U59" s="168">
        <f t="shared" si="1"/>
        <v>0</v>
      </c>
    </row>
    <row r="60" spans="1:22" x14ac:dyDescent="0.3">
      <c r="A60" s="194">
        <v>5652</v>
      </c>
      <c r="B60" s="194" t="s">
        <v>26</v>
      </c>
      <c r="C60" s="194" t="s">
        <v>4</v>
      </c>
      <c r="D60" s="181">
        <v>8.5077189999999998</v>
      </c>
      <c r="E60" s="122"/>
      <c r="F60" s="190"/>
      <c r="G60" s="122"/>
      <c r="H60" s="190"/>
      <c r="I60" s="201"/>
      <c r="J60" s="203"/>
      <c r="K60" s="132"/>
      <c r="L60" s="197"/>
      <c r="M60" s="208">
        <v>8.5077189999999998</v>
      </c>
      <c r="N60" s="228">
        <f t="shared" si="0"/>
        <v>0</v>
      </c>
      <c r="O60" s="148">
        <v>8.5077189999999998</v>
      </c>
      <c r="P60" s="229"/>
      <c r="Q60" s="195">
        <v>0.30320200000000003</v>
      </c>
      <c r="R60" s="195">
        <v>3.7806920000000002</v>
      </c>
      <c r="S60" s="195">
        <v>0</v>
      </c>
      <c r="T60" s="172">
        <v>4.4238249999999999</v>
      </c>
      <c r="U60" s="168">
        <f t="shared" si="1"/>
        <v>0</v>
      </c>
    </row>
    <row r="61" spans="1:22" x14ac:dyDescent="0.3">
      <c r="A61" s="194">
        <v>5656</v>
      </c>
      <c r="B61" s="194" t="s">
        <v>26</v>
      </c>
      <c r="C61" s="194" t="s">
        <v>4</v>
      </c>
      <c r="D61" s="181">
        <v>13.169608999999999</v>
      </c>
      <c r="E61" s="122" t="s">
        <v>191</v>
      </c>
      <c r="F61" s="190">
        <v>13.169608999999999</v>
      </c>
      <c r="G61" s="122"/>
      <c r="H61" s="190"/>
      <c r="I61" s="201"/>
      <c r="J61" s="203"/>
      <c r="K61" s="132"/>
      <c r="L61" s="197"/>
      <c r="M61" s="208"/>
      <c r="N61" s="228">
        <f t="shared" si="0"/>
        <v>13.169608999999999</v>
      </c>
      <c r="O61" s="148">
        <v>0</v>
      </c>
      <c r="P61" s="229"/>
      <c r="Q61" s="195">
        <v>0</v>
      </c>
      <c r="R61" s="195">
        <v>12.109442</v>
      </c>
      <c r="S61" s="195">
        <v>1.0601670000000001</v>
      </c>
      <c r="T61" s="172">
        <v>0</v>
      </c>
      <c r="U61" s="168">
        <f t="shared" si="1"/>
        <v>0</v>
      </c>
    </row>
    <row r="62" spans="1:22" x14ac:dyDescent="0.3">
      <c r="A62" s="194">
        <v>5657</v>
      </c>
      <c r="B62" s="194" t="s">
        <v>26</v>
      </c>
      <c r="C62" s="194" t="s">
        <v>4</v>
      </c>
      <c r="D62" s="181">
        <v>14.386399000000001</v>
      </c>
      <c r="E62" s="122" t="s">
        <v>184</v>
      </c>
      <c r="F62" s="190">
        <v>14.386399000000001</v>
      </c>
      <c r="G62" s="122"/>
      <c r="H62" s="190"/>
      <c r="I62" s="201">
        <v>0.89820800000000001</v>
      </c>
      <c r="J62" s="203"/>
      <c r="K62" s="132"/>
      <c r="L62" s="197"/>
      <c r="M62" s="208"/>
      <c r="N62" s="228">
        <f t="shared" si="0"/>
        <v>14.386399000000001</v>
      </c>
      <c r="O62" s="148">
        <v>0</v>
      </c>
      <c r="P62" s="229"/>
      <c r="Q62" s="195">
        <v>0</v>
      </c>
      <c r="R62" s="195">
        <v>12.617687</v>
      </c>
      <c r="S62" s="195">
        <v>0</v>
      </c>
      <c r="T62" s="172">
        <v>0</v>
      </c>
      <c r="U62" s="168">
        <f t="shared" si="1"/>
        <v>1.7687120000000007</v>
      </c>
    </row>
    <row r="63" spans="1:22" s="50" customFormat="1" x14ac:dyDescent="0.3">
      <c r="A63" s="204" t="s">
        <v>66</v>
      </c>
      <c r="B63" s="204"/>
      <c r="C63" s="204"/>
      <c r="D63" s="199">
        <f>SUM(D3:D62)</f>
        <v>980.87046399999997</v>
      </c>
      <c r="E63" s="199"/>
      <c r="F63" s="199">
        <f>SUM(F3:F62)</f>
        <v>658.7606229999999</v>
      </c>
      <c r="G63" s="199"/>
      <c r="H63" s="199">
        <f>SUM(H3:H62)</f>
        <v>7.786041</v>
      </c>
      <c r="I63" s="199">
        <f>SUM(I3:I62)</f>
        <v>62.321153999999993</v>
      </c>
      <c r="J63" s="199">
        <f>SUM(J3:J62)</f>
        <v>26.715757</v>
      </c>
      <c r="K63" s="199"/>
      <c r="L63" s="199">
        <f t="shared" ref="L63:U63" si="2">SUM(L3:L62)</f>
        <v>193.60974400000003</v>
      </c>
      <c r="M63" s="199">
        <f t="shared" si="2"/>
        <v>51.088820000000005</v>
      </c>
      <c r="N63" s="199">
        <f t="shared" si="2"/>
        <v>541.07091099999991</v>
      </c>
      <c r="O63" s="199">
        <f t="shared" si="2"/>
        <v>439.79955300000006</v>
      </c>
      <c r="P63" s="199">
        <f t="shared" si="2"/>
        <v>148.00670500000004</v>
      </c>
      <c r="Q63" s="199">
        <f t="shared" si="2"/>
        <v>236.12734699999999</v>
      </c>
      <c r="R63" s="199">
        <f t="shared" si="2"/>
        <v>392.00131900000002</v>
      </c>
      <c r="S63" s="199">
        <f t="shared" si="2"/>
        <v>225.29072699999998</v>
      </c>
      <c r="T63" s="199">
        <f t="shared" si="2"/>
        <v>12.126868999999999</v>
      </c>
      <c r="U63" s="199">
        <f t="shared" si="2"/>
        <v>115.32420199999999</v>
      </c>
    </row>
    <row r="64" spans="1:22" ht="28.8" x14ac:dyDescent="0.3">
      <c r="A64" s="200"/>
      <c r="B64" s="200"/>
      <c r="C64" s="200"/>
      <c r="D64" s="198"/>
      <c r="E64" s="183"/>
      <c r="F64" s="198"/>
      <c r="G64" s="183"/>
      <c r="H64" s="184"/>
      <c r="I64" s="198"/>
      <c r="J64" s="198"/>
      <c r="K64" s="183"/>
      <c r="L64" s="198"/>
      <c r="M64" s="185"/>
      <c r="N64" s="198"/>
      <c r="O64" s="186"/>
      <c r="P64" s="198"/>
      <c r="Q64" s="236" t="s">
        <v>101</v>
      </c>
      <c r="R64" s="237"/>
      <c r="S64" s="237"/>
      <c r="T64" s="170" t="s">
        <v>105</v>
      </c>
      <c r="U64" s="117"/>
      <c r="V64" s="192" t="s">
        <v>111</v>
      </c>
    </row>
    <row r="65" spans="1:236" ht="28.8" x14ac:dyDescent="0.3">
      <c r="A65" s="200"/>
      <c r="B65" s="200"/>
      <c r="C65" s="200"/>
      <c r="D65" s="198"/>
      <c r="E65" s="183"/>
      <c r="F65" s="198"/>
      <c r="G65" s="183"/>
      <c r="H65" s="184"/>
      <c r="I65" s="198"/>
      <c r="J65" s="198"/>
      <c r="K65" s="183"/>
      <c r="L65" s="198"/>
      <c r="M65" s="185"/>
      <c r="N65" s="198"/>
      <c r="O65" s="186"/>
      <c r="P65" s="198"/>
      <c r="Q65" s="8" t="s">
        <v>102</v>
      </c>
      <c r="R65" s="8" t="s">
        <v>103</v>
      </c>
      <c r="S65" s="8" t="s">
        <v>104</v>
      </c>
      <c r="T65" s="171" t="s">
        <v>106</v>
      </c>
      <c r="U65" s="40" t="s">
        <v>107</v>
      </c>
    </row>
    <row r="66" spans="1:236" x14ac:dyDescent="0.3">
      <c r="A66" s="194">
        <v>5666</v>
      </c>
      <c r="B66" s="194" t="s">
        <v>2</v>
      </c>
      <c r="C66" s="194" t="s">
        <v>3</v>
      </c>
      <c r="D66" s="196">
        <v>32.150582999999997</v>
      </c>
      <c r="E66" s="234" t="s">
        <v>51</v>
      </c>
      <c r="F66" s="190">
        <v>32.150582999999997</v>
      </c>
      <c r="G66" s="126"/>
      <c r="H66" s="206"/>
      <c r="I66" s="201"/>
      <c r="J66" s="203"/>
      <c r="K66" s="132"/>
      <c r="L66" s="134"/>
      <c r="M66" s="65"/>
      <c r="N66" s="228">
        <f t="shared" ref="N66:N129" si="3">D66-O66</f>
        <v>1.1836409999999979</v>
      </c>
      <c r="O66" s="148">
        <v>30.966942</v>
      </c>
      <c r="P66" s="229"/>
      <c r="Q66" s="195">
        <v>0</v>
      </c>
      <c r="R66" s="195">
        <v>0</v>
      </c>
      <c r="S66" s="195">
        <v>0</v>
      </c>
      <c r="T66" s="197">
        <v>0</v>
      </c>
      <c r="U66" s="168">
        <f t="shared" ref="U66:U129" si="4">D66-(Q66+R66+S66+T66)</f>
        <v>32.150582999999997</v>
      </c>
    </row>
    <row r="67" spans="1:236" x14ac:dyDescent="0.3">
      <c r="A67" s="194">
        <v>5667</v>
      </c>
      <c r="B67" s="194" t="s">
        <v>2</v>
      </c>
      <c r="C67" s="194" t="s">
        <v>3</v>
      </c>
      <c r="D67" s="196">
        <v>117.874128</v>
      </c>
      <c r="E67" s="234" t="s">
        <v>51</v>
      </c>
      <c r="F67" s="190">
        <v>117.874128</v>
      </c>
      <c r="G67" s="122"/>
      <c r="H67" s="205"/>
      <c r="I67" s="201"/>
      <c r="J67" s="203"/>
      <c r="K67" s="132"/>
      <c r="L67" s="134"/>
      <c r="M67" s="208"/>
      <c r="N67" s="228">
        <f t="shared" si="3"/>
        <v>21.704791999999998</v>
      </c>
      <c r="O67" s="148">
        <v>96.169336000000001</v>
      </c>
      <c r="P67" s="229"/>
      <c r="Q67" s="195">
        <v>0</v>
      </c>
      <c r="R67" s="195">
        <v>0</v>
      </c>
      <c r="S67" s="195">
        <v>7.8629769999999999</v>
      </c>
      <c r="T67" s="197">
        <v>0</v>
      </c>
      <c r="U67" s="168">
        <f t="shared" si="4"/>
        <v>110.011151</v>
      </c>
    </row>
    <row r="68" spans="1:236" x14ac:dyDescent="0.3">
      <c r="A68" s="194">
        <v>5668</v>
      </c>
      <c r="B68" s="194" t="s">
        <v>2</v>
      </c>
      <c r="C68" s="194" t="s">
        <v>3</v>
      </c>
      <c r="D68" s="196">
        <v>19.157274999999998</v>
      </c>
      <c r="E68" s="234" t="s">
        <v>182</v>
      </c>
      <c r="F68" s="190">
        <v>19.157274999999998</v>
      </c>
      <c r="G68" s="126"/>
      <c r="H68" s="206"/>
      <c r="I68" s="201"/>
      <c r="J68" s="203"/>
      <c r="K68" s="132"/>
      <c r="L68" s="134"/>
      <c r="M68" s="208"/>
      <c r="N68" s="228">
        <f t="shared" si="3"/>
        <v>19.157274999999998</v>
      </c>
      <c r="O68" s="148">
        <v>0</v>
      </c>
      <c r="P68" s="229"/>
      <c r="Q68" s="195">
        <v>0</v>
      </c>
      <c r="R68" s="195">
        <v>0</v>
      </c>
      <c r="S68" s="195">
        <v>0</v>
      </c>
      <c r="T68" s="197">
        <v>0</v>
      </c>
      <c r="U68" s="168">
        <f t="shared" si="4"/>
        <v>19.157274999999998</v>
      </c>
    </row>
    <row r="69" spans="1:236" x14ac:dyDescent="0.3">
      <c r="A69" s="194">
        <v>5670</v>
      </c>
      <c r="B69" s="194" t="s">
        <v>2</v>
      </c>
      <c r="C69" s="194" t="s">
        <v>3</v>
      </c>
      <c r="D69" s="196">
        <v>18.681785000000001</v>
      </c>
      <c r="E69" s="234" t="s">
        <v>180</v>
      </c>
      <c r="F69" s="190">
        <v>18.681785000000001</v>
      </c>
      <c r="G69" s="126"/>
      <c r="H69" s="206"/>
      <c r="I69" s="201">
        <v>0.29054999999999997</v>
      </c>
      <c r="J69" s="203"/>
      <c r="K69" s="132"/>
      <c r="L69" s="134"/>
      <c r="M69" s="208"/>
      <c r="N69" s="228">
        <f t="shared" si="3"/>
        <v>18.681785000000001</v>
      </c>
      <c r="O69" s="148">
        <v>0</v>
      </c>
      <c r="P69" s="229"/>
      <c r="Q69" s="195">
        <v>0</v>
      </c>
      <c r="R69" s="195">
        <v>9.5477290000000004</v>
      </c>
      <c r="S69" s="195">
        <v>9.134055</v>
      </c>
      <c r="T69" s="197">
        <v>0</v>
      </c>
      <c r="U69" s="168">
        <f t="shared" si="4"/>
        <v>1.0000000010279564E-6</v>
      </c>
    </row>
    <row r="70" spans="1:236" x14ac:dyDescent="0.3">
      <c r="A70" s="194">
        <v>5671</v>
      </c>
      <c r="B70" s="194" t="s">
        <v>2</v>
      </c>
      <c r="C70" s="194" t="s">
        <v>3</v>
      </c>
      <c r="D70" s="196">
        <v>9.442812</v>
      </c>
      <c r="E70" s="122"/>
      <c r="F70" s="190"/>
      <c r="G70" s="126"/>
      <c r="H70" s="206"/>
      <c r="I70" s="201"/>
      <c r="J70" s="203"/>
      <c r="K70" s="221" t="s">
        <v>53</v>
      </c>
      <c r="L70" s="134">
        <v>9.442812</v>
      </c>
      <c r="M70" s="208"/>
      <c r="N70" s="228">
        <f t="shared" si="3"/>
        <v>0</v>
      </c>
      <c r="O70" s="148">
        <v>9.442812</v>
      </c>
      <c r="P70" s="229">
        <v>9.442812</v>
      </c>
      <c r="Q70" s="195">
        <v>0</v>
      </c>
      <c r="R70" s="195">
        <v>0</v>
      </c>
      <c r="S70" s="195">
        <v>0</v>
      </c>
      <c r="T70" s="197">
        <v>0</v>
      </c>
      <c r="U70" s="168">
        <f t="shared" si="4"/>
        <v>9.442812</v>
      </c>
    </row>
    <row r="71" spans="1:236" x14ac:dyDescent="0.3">
      <c r="A71" s="194">
        <v>5672</v>
      </c>
      <c r="B71" s="194" t="s">
        <v>2</v>
      </c>
      <c r="C71" s="194" t="s">
        <v>3</v>
      </c>
      <c r="D71" s="196">
        <v>7.6251709999999999</v>
      </c>
      <c r="E71" s="122"/>
      <c r="F71" s="190"/>
      <c r="G71" s="126"/>
      <c r="H71" s="206"/>
      <c r="I71" s="201"/>
      <c r="J71" s="203"/>
      <c r="K71" s="132" t="s">
        <v>53</v>
      </c>
      <c r="L71" s="134">
        <v>7.6251709999999999</v>
      </c>
      <c r="M71" s="208"/>
      <c r="N71" s="228">
        <f t="shared" si="3"/>
        <v>0</v>
      </c>
      <c r="O71" s="148">
        <v>7.6251709999999999</v>
      </c>
      <c r="P71" s="229">
        <v>7.6251709999999999</v>
      </c>
      <c r="Q71" s="195">
        <v>0</v>
      </c>
      <c r="R71" s="195">
        <v>0</v>
      </c>
      <c r="S71" s="195">
        <v>0</v>
      </c>
      <c r="T71" s="197">
        <v>0</v>
      </c>
      <c r="U71" s="168">
        <f t="shared" si="4"/>
        <v>7.6251709999999999</v>
      </c>
    </row>
    <row r="72" spans="1:236" x14ac:dyDescent="0.3">
      <c r="A72" s="194">
        <v>5673</v>
      </c>
      <c r="B72" s="194" t="s">
        <v>2</v>
      </c>
      <c r="C72" s="194" t="s">
        <v>3</v>
      </c>
      <c r="D72" s="196">
        <v>7.6981190000000002</v>
      </c>
      <c r="E72" s="122"/>
      <c r="F72" s="190"/>
      <c r="G72" s="123"/>
      <c r="H72" s="54"/>
      <c r="I72" s="201"/>
      <c r="J72" s="203"/>
      <c r="K72" s="132" t="s">
        <v>53</v>
      </c>
      <c r="L72" s="134">
        <v>7.6981190000000002</v>
      </c>
      <c r="M72" s="208"/>
      <c r="N72" s="228">
        <f t="shared" si="3"/>
        <v>0</v>
      </c>
      <c r="O72" s="148">
        <v>7.6981190000000002</v>
      </c>
      <c r="P72" s="229">
        <v>7.6981190000000002</v>
      </c>
      <c r="Q72" s="195">
        <v>0</v>
      </c>
      <c r="R72" s="195">
        <v>0</v>
      </c>
      <c r="S72" s="195">
        <v>0</v>
      </c>
      <c r="T72" s="197">
        <v>0</v>
      </c>
      <c r="U72" s="168">
        <f t="shared" si="4"/>
        <v>7.6981190000000002</v>
      </c>
    </row>
    <row r="73" spans="1:236" x14ac:dyDescent="0.3">
      <c r="A73" s="194">
        <v>5674</v>
      </c>
      <c r="B73" s="194" t="s">
        <v>2</v>
      </c>
      <c r="C73" s="194" t="s">
        <v>3</v>
      </c>
      <c r="D73" s="196">
        <v>15.702220000000001</v>
      </c>
      <c r="E73" s="122"/>
      <c r="F73" s="190"/>
      <c r="I73" s="201"/>
      <c r="J73" s="203"/>
      <c r="K73" s="132" t="s">
        <v>53</v>
      </c>
      <c r="L73" s="134">
        <v>15.702220000000001</v>
      </c>
      <c r="M73" s="208"/>
      <c r="N73" s="228">
        <f t="shared" si="3"/>
        <v>0</v>
      </c>
      <c r="O73" s="148">
        <v>15.702220000000001</v>
      </c>
      <c r="P73" s="229">
        <v>15.702220000000001</v>
      </c>
      <c r="Q73" s="195">
        <v>0</v>
      </c>
      <c r="R73" s="195">
        <v>0</v>
      </c>
      <c r="S73" s="195">
        <v>0</v>
      </c>
      <c r="T73" s="197">
        <v>0</v>
      </c>
      <c r="U73" s="168">
        <f t="shared" si="4"/>
        <v>15.702220000000001</v>
      </c>
    </row>
    <row r="74" spans="1:236" x14ac:dyDescent="0.3">
      <c r="A74" s="194">
        <v>5675</v>
      </c>
      <c r="B74" s="194" t="s">
        <v>2</v>
      </c>
      <c r="C74" s="194" t="s">
        <v>3</v>
      </c>
      <c r="D74" s="196">
        <v>46.197808999999999</v>
      </c>
      <c r="E74" s="123"/>
      <c r="F74" s="187"/>
      <c r="G74" s="123"/>
      <c r="H74" s="54"/>
      <c r="I74" s="201"/>
      <c r="J74" s="203"/>
      <c r="K74" s="221" t="s">
        <v>53</v>
      </c>
      <c r="L74" s="134">
        <v>46.197808999999999</v>
      </c>
      <c r="M74" s="208"/>
      <c r="N74" s="228">
        <f t="shared" si="3"/>
        <v>0</v>
      </c>
      <c r="O74" s="148">
        <v>46.197808999999999</v>
      </c>
      <c r="P74" s="229">
        <v>46.197808999999999</v>
      </c>
      <c r="Q74" s="195">
        <v>0</v>
      </c>
      <c r="R74" s="195">
        <v>14.955501</v>
      </c>
      <c r="S74" s="195">
        <v>5.4476040000000001</v>
      </c>
      <c r="T74" s="197">
        <v>0</v>
      </c>
      <c r="U74" s="168">
        <f t="shared" si="4"/>
        <v>25.794703999999999</v>
      </c>
    </row>
    <row r="75" spans="1:236" x14ac:dyDescent="0.3">
      <c r="A75" s="194">
        <v>5676</v>
      </c>
      <c r="B75" s="194" t="s">
        <v>2</v>
      </c>
      <c r="C75" s="194" t="s">
        <v>3</v>
      </c>
      <c r="D75" s="196">
        <v>9.6810229999999997</v>
      </c>
      <c r="E75" s="123"/>
      <c r="F75" s="187"/>
      <c r="G75" s="126"/>
      <c r="H75" s="206"/>
      <c r="I75" s="201"/>
      <c r="J75" s="203"/>
      <c r="K75" s="221" t="s">
        <v>53</v>
      </c>
      <c r="L75" s="134">
        <v>9.6810229999999997</v>
      </c>
      <c r="M75" s="208"/>
      <c r="N75" s="228">
        <f t="shared" si="3"/>
        <v>0</v>
      </c>
      <c r="O75" s="148">
        <v>9.6810229999999997</v>
      </c>
      <c r="P75" s="229">
        <v>9.6810229999999997</v>
      </c>
      <c r="Q75" s="195">
        <v>0</v>
      </c>
      <c r="R75" s="195">
        <v>0</v>
      </c>
      <c r="S75" s="195">
        <v>5.8422169999999998</v>
      </c>
      <c r="T75" s="197">
        <v>0</v>
      </c>
      <c r="U75" s="168">
        <f t="shared" si="4"/>
        <v>3.8388059999999999</v>
      </c>
    </row>
    <row r="76" spans="1:236" x14ac:dyDescent="0.3">
      <c r="A76" s="194">
        <v>5677</v>
      </c>
      <c r="B76" s="194" t="s">
        <v>2</v>
      </c>
      <c r="C76" s="194" t="s">
        <v>3</v>
      </c>
      <c r="D76" s="196">
        <v>70.954445000000007</v>
      </c>
      <c r="E76" s="123"/>
      <c r="F76" s="187"/>
      <c r="G76" s="126"/>
      <c r="H76" s="206"/>
      <c r="I76" s="201"/>
      <c r="J76" s="203"/>
      <c r="K76" s="221" t="s">
        <v>53</v>
      </c>
      <c r="L76" s="134">
        <v>70.954445000000007</v>
      </c>
      <c r="M76" s="208"/>
      <c r="N76" s="228">
        <f t="shared" si="3"/>
        <v>0</v>
      </c>
      <c r="O76" s="148">
        <v>70.954445000000007</v>
      </c>
      <c r="P76" s="229">
        <v>70.954445000000007</v>
      </c>
      <c r="Q76" s="195">
        <v>0</v>
      </c>
      <c r="R76" s="195">
        <v>0</v>
      </c>
      <c r="S76" s="195">
        <v>37.035026999999999</v>
      </c>
      <c r="T76" s="197">
        <v>0</v>
      </c>
      <c r="U76" s="168">
        <f t="shared" si="4"/>
        <v>33.919418000000007</v>
      </c>
    </row>
    <row r="77" spans="1:236" x14ac:dyDescent="0.3">
      <c r="A77" s="194">
        <v>5678</v>
      </c>
      <c r="B77" s="194" t="s">
        <v>2</v>
      </c>
      <c r="C77" s="194" t="s">
        <v>3</v>
      </c>
      <c r="D77" s="196">
        <v>35.475879999999997</v>
      </c>
      <c r="E77" s="123"/>
      <c r="F77" s="187"/>
      <c r="G77" s="126"/>
      <c r="H77" s="206"/>
      <c r="I77" s="201"/>
      <c r="J77" s="203"/>
      <c r="K77" s="221" t="s">
        <v>53</v>
      </c>
      <c r="L77" s="134">
        <v>35.475879999999997</v>
      </c>
      <c r="M77" s="208"/>
      <c r="N77" s="228">
        <f t="shared" si="3"/>
        <v>0</v>
      </c>
      <c r="O77" s="148">
        <v>35.475879999999997</v>
      </c>
      <c r="P77" s="229"/>
      <c r="Q77" s="195">
        <v>0</v>
      </c>
      <c r="R77" s="195">
        <v>0</v>
      </c>
      <c r="S77" s="195">
        <v>0</v>
      </c>
      <c r="T77" s="197">
        <v>0</v>
      </c>
      <c r="U77" s="168">
        <f t="shared" si="4"/>
        <v>35.475879999999997</v>
      </c>
    </row>
    <row r="78" spans="1:236" x14ac:dyDescent="0.3">
      <c r="A78" s="194">
        <v>5679</v>
      </c>
      <c r="B78" s="194" t="s">
        <v>2</v>
      </c>
      <c r="C78" s="194" t="s">
        <v>3</v>
      </c>
      <c r="D78" s="196">
        <v>17.025714000000001</v>
      </c>
      <c r="E78" s="123"/>
      <c r="F78" s="187"/>
      <c r="G78" s="126"/>
      <c r="H78" s="206"/>
      <c r="I78" s="201"/>
      <c r="J78" s="203"/>
      <c r="K78" s="132" t="s">
        <v>53</v>
      </c>
      <c r="L78" s="197">
        <v>17.025714000000001</v>
      </c>
      <c r="M78" s="82"/>
      <c r="N78" s="228">
        <f t="shared" si="3"/>
        <v>0</v>
      </c>
      <c r="O78" s="148">
        <v>17.025714000000001</v>
      </c>
      <c r="P78" s="229">
        <v>17.025714000000001</v>
      </c>
      <c r="Q78" s="195">
        <v>0</v>
      </c>
      <c r="R78" s="195">
        <v>0</v>
      </c>
      <c r="S78" s="195">
        <v>0</v>
      </c>
      <c r="T78" s="197">
        <v>0</v>
      </c>
      <c r="U78" s="168">
        <f t="shared" si="4"/>
        <v>17.025714000000001</v>
      </c>
    </row>
    <row r="79" spans="1:236" x14ac:dyDescent="0.3">
      <c r="A79" s="194">
        <v>5680</v>
      </c>
      <c r="B79" s="194" t="s">
        <v>2</v>
      </c>
      <c r="C79" s="194" t="s">
        <v>3</v>
      </c>
      <c r="D79" s="196">
        <v>81.524353000000005</v>
      </c>
      <c r="E79" s="123"/>
      <c r="F79" s="187"/>
      <c r="G79" s="123"/>
      <c r="H79" s="54"/>
      <c r="I79" s="201"/>
      <c r="J79" s="203"/>
      <c r="K79" s="132" t="s">
        <v>53</v>
      </c>
      <c r="L79" s="197">
        <v>81.524353000000005</v>
      </c>
      <c r="M79" s="82"/>
      <c r="N79" s="228">
        <f t="shared" si="3"/>
        <v>0</v>
      </c>
      <c r="O79" s="148">
        <v>81.524353000000005</v>
      </c>
      <c r="P79" s="229">
        <v>66.018920999999992</v>
      </c>
      <c r="Q79" s="195">
        <v>0</v>
      </c>
      <c r="R79" s="195">
        <v>0</v>
      </c>
      <c r="S79" s="195">
        <v>0</v>
      </c>
      <c r="T79" s="197">
        <v>0</v>
      </c>
      <c r="U79" s="168">
        <f t="shared" si="4"/>
        <v>81.524353000000005</v>
      </c>
    </row>
    <row r="80" spans="1:236" x14ac:dyDescent="0.3">
      <c r="A80" s="194">
        <v>5681</v>
      </c>
      <c r="B80" s="194" t="s">
        <v>2</v>
      </c>
      <c r="C80" s="194" t="s">
        <v>3</v>
      </c>
      <c r="D80" s="196">
        <v>10.674097</v>
      </c>
      <c r="E80" s="122"/>
      <c r="F80" s="190"/>
      <c r="G80" s="126"/>
      <c r="H80" s="206"/>
      <c r="I80" s="201"/>
      <c r="J80" s="203"/>
      <c r="K80" s="132" t="s">
        <v>53</v>
      </c>
      <c r="L80" s="197">
        <v>10.674097</v>
      </c>
      <c r="M80" s="82"/>
      <c r="N80" s="228">
        <f t="shared" si="3"/>
        <v>0</v>
      </c>
      <c r="O80" s="148">
        <v>10.674097</v>
      </c>
      <c r="P80" s="229">
        <v>9.6645330000000005</v>
      </c>
      <c r="Q80" s="195">
        <v>0</v>
      </c>
      <c r="R80" s="195">
        <v>0</v>
      </c>
      <c r="S80" s="195">
        <v>4.2216839999999998</v>
      </c>
      <c r="T80" s="197">
        <v>0</v>
      </c>
      <c r="U80" s="168">
        <f t="shared" si="4"/>
        <v>6.452413</v>
      </c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30"/>
      <c r="AQ80" s="30"/>
      <c r="AR80" s="30"/>
      <c r="AS80" s="30"/>
      <c r="AT80" s="30"/>
      <c r="AU80" s="30"/>
      <c r="AV80" s="30"/>
      <c r="AW80" s="30"/>
      <c r="AX80" s="30"/>
      <c r="AY80" s="30"/>
      <c r="AZ80" s="30"/>
      <c r="BA80" s="30"/>
      <c r="BB80" s="30"/>
      <c r="BC80" s="30"/>
      <c r="BD80" s="30"/>
      <c r="BE80" s="30"/>
      <c r="BF80" s="30"/>
      <c r="BG80" s="30"/>
      <c r="BH80" s="30"/>
      <c r="BI80" s="30"/>
      <c r="BJ80" s="30"/>
      <c r="BK80" s="30"/>
      <c r="BL80" s="30"/>
      <c r="BM80" s="30"/>
      <c r="BN80" s="30"/>
      <c r="BO80" s="30"/>
      <c r="BP80" s="30"/>
      <c r="BQ80" s="30"/>
      <c r="BR80" s="30"/>
      <c r="BS80" s="30"/>
      <c r="BT80" s="30"/>
      <c r="BU80" s="30"/>
      <c r="BV80" s="30"/>
      <c r="BW80" s="30"/>
      <c r="BX80" s="30"/>
      <c r="BY80" s="30"/>
      <c r="BZ80" s="30"/>
      <c r="CA80" s="30"/>
      <c r="CB80" s="30"/>
      <c r="CC80" s="30"/>
      <c r="CD80" s="30"/>
      <c r="CE80" s="30"/>
      <c r="CF80" s="30"/>
      <c r="CG80" s="30"/>
      <c r="CH80" s="30"/>
      <c r="CI80" s="30"/>
      <c r="CJ80" s="30"/>
      <c r="CK80" s="30"/>
      <c r="CL80" s="30"/>
      <c r="CM80" s="30"/>
      <c r="CN80" s="30"/>
      <c r="CO80" s="30"/>
      <c r="CP80" s="30"/>
      <c r="CQ80" s="30"/>
      <c r="CR80" s="30"/>
      <c r="CS80" s="30"/>
      <c r="CT80" s="30"/>
      <c r="CU80" s="30"/>
      <c r="CV80" s="30"/>
      <c r="CW80" s="30"/>
      <c r="CX80" s="30"/>
      <c r="CY80" s="30"/>
      <c r="CZ80" s="30"/>
      <c r="DA80" s="30"/>
      <c r="DB80" s="30"/>
      <c r="DC80" s="30"/>
      <c r="DD80" s="30"/>
      <c r="DE80" s="30"/>
      <c r="DF80" s="30"/>
      <c r="DG80" s="30"/>
      <c r="DH80" s="30"/>
      <c r="DI80" s="30"/>
      <c r="DJ80" s="30"/>
      <c r="DK80" s="30"/>
      <c r="DL80" s="30"/>
      <c r="DM80" s="30"/>
      <c r="DN80" s="30"/>
      <c r="DO80" s="30"/>
      <c r="DP80" s="30"/>
      <c r="DQ80" s="30"/>
      <c r="DR80" s="30"/>
      <c r="DS80" s="30"/>
      <c r="DT80" s="30"/>
      <c r="DU80" s="30"/>
      <c r="DV80" s="30"/>
      <c r="DW80" s="30"/>
      <c r="DX80" s="30"/>
      <c r="DY80" s="30"/>
      <c r="DZ80" s="30"/>
      <c r="EA80" s="30"/>
      <c r="EB80" s="30"/>
      <c r="EC80" s="30"/>
      <c r="ED80" s="30"/>
      <c r="EE80" s="30"/>
      <c r="EF80" s="30"/>
      <c r="EG80" s="30"/>
      <c r="EH80" s="30"/>
      <c r="EI80" s="30"/>
      <c r="EJ80" s="30"/>
      <c r="EK80" s="30"/>
      <c r="EL80" s="30"/>
      <c r="EM80" s="30"/>
      <c r="EN80" s="30"/>
      <c r="EO80" s="30"/>
      <c r="EP80" s="30"/>
      <c r="EQ80" s="30"/>
      <c r="ER80" s="30"/>
      <c r="ES80" s="30"/>
      <c r="ET80" s="30"/>
      <c r="EU80" s="30"/>
      <c r="EV80" s="30"/>
      <c r="EW80" s="30"/>
      <c r="EX80" s="30"/>
      <c r="EY80" s="30"/>
      <c r="EZ80" s="30"/>
      <c r="FA80" s="30"/>
      <c r="FB80" s="30"/>
      <c r="FC80" s="30"/>
      <c r="FD80" s="30"/>
      <c r="FE80" s="30"/>
      <c r="FF80" s="30"/>
      <c r="FG80" s="30"/>
      <c r="FH80" s="30"/>
      <c r="FI80" s="30"/>
      <c r="FJ80" s="30"/>
      <c r="FK80" s="30"/>
      <c r="FL80" s="30"/>
      <c r="FM80" s="30"/>
      <c r="FN80" s="30"/>
      <c r="FO80" s="30"/>
      <c r="FP80" s="30"/>
      <c r="FQ80" s="30"/>
      <c r="FR80" s="30"/>
      <c r="FS80" s="30"/>
      <c r="FT80" s="30"/>
      <c r="FU80" s="30"/>
      <c r="FV80" s="30"/>
      <c r="FW80" s="30"/>
      <c r="FX80" s="30"/>
      <c r="FY80" s="30"/>
      <c r="FZ80" s="30"/>
      <c r="GA80" s="30"/>
      <c r="GB80" s="30"/>
      <c r="GC80" s="30"/>
      <c r="GD80" s="30"/>
      <c r="GE80" s="30"/>
      <c r="GF80" s="30"/>
      <c r="GG80" s="30"/>
      <c r="GH80" s="30"/>
      <c r="GI80" s="30"/>
      <c r="GJ80" s="30"/>
      <c r="GK80" s="30"/>
      <c r="GL80" s="30"/>
      <c r="GM80" s="30"/>
      <c r="GN80" s="30"/>
      <c r="GO80" s="30"/>
      <c r="GP80" s="30"/>
      <c r="GQ80" s="30"/>
      <c r="GR80" s="30"/>
      <c r="GS80" s="30"/>
      <c r="GT80" s="30"/>
      <c r="GU80" s="30"/>
      <c r="GV80" s="30"/>
      <c r="GW80" s="30"/>
      <c r="GX80" s="30"/>
      <c r="GY80" s="30"/>
      <c r="GZ80" s="30"/>
      <c r="HA80" s="30"/>
      <c r="HB80" s="30"/>
      <c r="HC80" s="30"/>
      <c r="HD80" s="30"/>
      <c r="HE80" s="30"/>
      <c r="HF80" s="30"/>
      <c r="HG80" s="30"/>
      <c r="HH80" s="30"/>
      <c r="HI80" s="30"/>
      <c r="HJ80" s="30"/>
      <c r="HK80" s="30"/>
      <c r="HL80" s="30"/>
      <c r="HM80" s="30"/>
      <c r="HN80" s="30"/>
      <c r="HO80" s="30"/>
      <c r="HP80" s="30"/>
      <c r="HQ80" s="30"/>
      <c r="HR80" s="30"/>
      <c r="HS80" s="30"/>
      <c r="HT80" s="30"/>
      <c r="HU80" s="30"/>
      <c r="HV80" s="30"/>
      <c r="HW80" s="30"/>
      <c r="HX80" s="30"/>
      <c r="HY80" s="30"/>
      <c r="HZ80" s="30"/>
      <c r="IA80" s="30"/>
      <c r="IB80" s="30"/>
    </row>
    <row r="81" spans="1:237" x14ac:dyDescent="0.3">
      <c r="A81" s="194">
        <v>5682</v>
      </c>
      <c r="B81" s="194" t="s">
        <v>2</v>
      </c>
      <c r="C81" s="194" t="s">
        <v>3</v>
      </c>
      <c r="D81" s="196">
        <v>9.2407229999999991</v>
      </c>
      <c r="E81" s="122"/>
      <c r="F81" s="190"/>
      <c r="I81" s="201"/>
      <c r="J81" s="203"/>
      <c r="K81" s="221" t="s">
        <v>53</v>
      </c>
      <c r="L81" s="136">
        <v>9.2407229999999991</v>
      </c>
      <c r="M81" s="82"/>
      <c r="N81" s="228">
        <f t="shared" si="3"/>
        <v>0</v>
      </c>
      <c r="O81" s="148">
        <v>9.2407229999999991</v>
      </c>
      <c r="P81" s="229"/>
      <c r="Q81" s="195">
        <v>0</v>
      </c>
      <c r="R81" s="195">
        <v>1.505601</v>
      </c>
      <c r="S81" s="195">
        <v>5.0007840000000003</v>
      </c>
      <c r="T81" s="197">
        <v>0</v>
      </c>
      <c r="U81" s="168">
        <f t="shared" si="4"/>
        <v>2.7343379999999993</v>
      </c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30"/>
      <c r="AO81" s="30"/>
      <c r="AP81" s="30"/>
      <c r="AQ81" s="30"/>
      <c r="AR81" s="30"/>
      <c r="AS81" s="30"/>
      <c r="AT81" s="30"/>
      <c r="AU81" s="30"/>
      <c r="AV81" s="30"/>
      <c r="AW81" s="30"/>
      <c r="AX81" s="30"/>
      <c r="AY81" s="30"/>
      <c r="AZ81" s="30"/>
      <c r="BA81" s="30"/>
      <c r="BB81" s="30"/>
      <c r="BC81" s="30"/>
      <c r="BD81" s="30"/>
      <c r="BE81" s="30"/>
      <c r="BF81" s="30"/>
      <c r="BG81" s="30"/>
      <c r="BH81" s="30"/>
      <c r="BI81" s="30"/>
      <c r="BJ81" s="30"/>
      <c r="BK81" s="30"/>
      <c r="BL81" s="30"/>
      <c r="BM81" s="30"/>
      <c r="BN81" s="30"/>
      <c r="BO81" s="30"/>
      <c r="BP81" s="30"/>
      <c r="BQ81" s="30"/>
      <c r="BR81" s="30"/>
      <c r="BS81" s="30"/>
      <c r="BT81" s="30"/>
      <c r="BU81" s="30"/>
      <c r="BV81" s="30"/>
      <c r="BW81" s="30"/>
      <c r="BX81" s="30"/>
      <c r="BY81" s="30"/>
      <c r="BZ81" s="30"/>
      <c r="CA81" s="30"/>
      <c r="CB81" s="30"/>
      <c r="CC81" s="30"/>
      <c r="CD81" s="30"/>
      <c r="CE81" s="30"/>
      <c r="CF81" s="30"/>
      <c r="CG81" s="30"/>
      <c r="CH81" s="30"/>
      <c r="CI81" s="30"/>
      <c r="CJ81" s="30"/>
      <c r="CK81" s="30"/>
      <c r="CL81" s="30"/>
      <c r="CM81" s="30"/>
      <c r="CN81" s="30"/>
      <c r="CO81" s="30"/>
      <c r="CP81" s="30"/>
      <c r="CQ81" s="30"/>
      <c r="CR81" s="30"/>
      <c r="CS81" s="30"/>
      <c r="CT81" s="30"/>
      <c r="CU81" s="30"/>
      <c r="CV81" s="30"/>
      <c r="CW81" s="30"/>
      <c r="CX81" s="30"/>
      <c r="CY81" s="30"/>
      <c r="CZ81" s="30"/>
      <c r="DA81" s="30"/>
      <c r="DB81" s="30"/>
      <c r="DC81" s="30"/>
      <c r="DD81" s="30"/>
      <c r="DE81" s="30"/>
      <c r="DF81" s="30"/>
      <c r="DG81" s="30"/>
      <c r="DH81" s="30"/>
      <c r="DI81" s="30"/>
      <c r="DJ81" s="30"/>
      <c r="DK81" s="30"/>
      <c r="DL81" s="30"/>
      <c r="DM81" s="30"/>
      <c r="DN81" s="30"/>
      <c r="DO81" s="30"/>
      <c r="DP81" s="30"/>
      <c r="DQ81" s="30"/>
      <c r="DR81" s="30"/>
      <c r="DS81" s="30"/>
      <c r="DT81" s="30"/>
      <c r="DU81" s="30"/>
      <c r="DV81" s="30"/>
      <c r="DW81" s="30"/>
      <c r="DX81" s="30"/>
      <c r="DY81" s="30"/>
      <c r="DZ81" s="30"/>
      <c r="EA81" s="30"/>
      <c r="EB81" s="30"/>
      <c r="EC81" s="30"/>
      <c r="ED81" s="30"/>
      <c r="EE81" s="30"/>
      <c r="EF81" s="30"/>
      <c r="EG81" s="30"/>
      <c r="EH81" s="30"/>
      <c r="EI81" s="30"/>
      <c r="EJ81" s="30"/>
      <c r="EK81" s="30"/>
      <c r="EL81" s="30"/>
      <c r="EM81" s="30"/>
      <c r="EN81" s="30"/>
      <c r="EO81" s="30"/>
      <c r="EP81" s="30"/>
      <c r="EQ81" s="30"/>
      <c r="ER81" s="30"/>
      <c r="ES81" s="30"/>
      <c r="ET81" s="30"/>
      <c r="EU81" s="30"/>
      <c r="EV81" s="30"/>
      <c r="EW81" s="30"/>
      <c r="EX81" s="30"/>
      <c r="EY81" s="30"/>
      <c r="EZ81" s="30"/>
      <c r="FA81" s="30"/>
      <c r="FB81" s="30"/>
      <c r="FC81" s="30"/>
      <c r="FD81" s="30"/>
      <c r="FE81" s="30"/>
      <c r="FF81" s="30"/>
      <c r="FG81" s="30"/>
      <c r="FH81" s="30"/>
      <c r="FI81" s="30"/>
      <c r="FJ81" s="30"/>
      <c r="FK81" s="30"/>
      <c r="FL81" s="30"/>
      <c r="FM81" s="30"/>
      <c r="FN81" s="30"/>
      <c r="FO81" s="30"/>
      <c r="FP81" s="30"/>
      <c r="FQ81" s="30"/>
      <c r="FR81" s="30"/>
      <c r="FS81" s="30"/>
      <c r="FT81" s="30"/>
      <c r="FU81" s="30"/>
      <c r="FV81" s="30"/>
      <c r="FW81" s="30"/>
      <c r="FX81" s="30"/>
      <c r="FY81" s="30"/>
      <c r="FZ81" s="30"/>
      <c r="GA81" s="30"/>
      <c r="GB81" s="30"/>
      <c r="GC81" s="30"/>
      <c r="GD81" s="30"/>
      <c r="GE81" s="30"/>
      <c r="GF81" s="30"/>
      <c r="GG81" s="30"/>
      <c r="GH81" s="30"/>
      <c r="GI81" s="30"/>
      <c r="GJ81" s="30"/>
      <c r="GK81" s="30"/>
      <c r="GL81" s="30"/>
      <c r="GM81" s="30"/>
      <c r="GN81" s="30"/>
      <c r="GO81" s="30"/>
      <c r="GP81" s="30"/>
      <c r="GQ81" s="30"/>
      <c r="GR81" s="30"/>
      <c r="GS81" s="30"/>
      <c r="GT81" s="30"/>
      <c r="GU81" s="30"/>
      <c r="GV81" s="30"/>
      <c r="GW81" s="30"/>
      <c r="GX81" s="30"/>
      <c r="GY81" s="30"/>
      <c r="GZ81" s="30"/>
      <c r="HA81" s="30"/>
      <c r="HB81" s="30"/>
      <c r="HC81" s="30"/>
      <c r="HD81" s="30"/>
      <c r="HE81" s="30"/>
      <c r="HF81" s="30"/>
      <c r="HG81" s="30"/>
      <c r="HH81" s="30"/>
      <c r="HI81" s="30"/>
      <c r="HJ81" s="30"/>
      <c r="HK81" s="30"/>
      <c r="HL81" s="30"/>
      <c r="HM81" s="30"/>
      <c r="HN81" s="30"/>
      <c r="HO81" s="30"/>
      <c r="HP81" s="30"/>
      <c r="HQ81" s="30"/>
      <c r="HR81" s="30"/>
      <c r="HS81" s="30"/>
      <c r="HT81" s="30"/>
      <c r="HU81" s="30"/>
      <c r="HV81" s="30"/>
      <c r="HW81" s="30"/>
      <c r="HX81" s="30"/>
      <c r="HY81" s="30"/>
      <c r="HZ81" s="30"/>
      <c r="IA81" s="30"/>
      <c r="IB81" s="30"/>
    </row>
    <row r="82" spans="1:237" x14ac:dyDescent="0.3">
      <c r="A82" s="194">
        <v>5683</v>
      </c>
      <c r="B82" s="194" t="s">
        <v>2</v>
      </c>
      <c r="C82" s="194" t="s">
        <v>3</v>
      </c>
      <c r="D82" s="196">
        <v>13.722822000000001</v>
      </c>
      <c r="E82" s="122"/>
      <c r="F82" s="190"/>
      <c r="G82" s="126"/>
      <c r="H82" s="206"/>
      <c r="I82" s="201"/>
      <c r="J82" s="203"/>
      <c r="K82" s="132" t="s">
        <v>53</v>
      </c>
      <c r="L82" s="197">
        <v>13.722822000000001</v>
      </c>
      <c r="M82" s="82"/>
      <c r="N82" s="228">
        <f t="shared" si="3"/>
        <v>0</v>
      </c>
      <c r="O82" s="148">
        <v>13.722822000000001</v>
      </c>
      <c r="P82" s="229"/>
      <c r="Q82" s="195">
        <v>0</v>
      </c>
      <c r="R82" s="195">
        <v>0</v>
      </c>
      <c r="S82" s="195">
        <v>1.5974120000000001</v>
      </c>
      <c r="T82" s="197">
        <v>0.80916100000000002</v>
      </c>
      <c r="U82" s="168">
        <f t="shared" si="4"/>
        <v>11.316249000000001</v>
      </c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  <c r="AP82" s="30"/>
      <c r="AQ82" s="30"/>
      <c r="AR82" s="30"/>
      <c r="AS82" s="30"/>
      <c r="AT82" s="30"/>
      <c r="AU82" s="30"/>
      <c r="AV82" s="30"/>
      <c r="AW82" s="30"/>
      <c r="AX82" s="30"/>
      <c r="AY82" s="30"/>
      <c r="AZ82" s="30"/>
      <c r="BA82" s="30"/>
      <c r="BB82" s="30"/>
      <c r="BC82" s="30"/>
      <c r="BD82" s="30"/>
      <c r="BE82" s="30"/>
      <c r="BF82" s="30"/>
      <c r="BG82" s="30"/>
      <c r="BH82" s="30"/>
      <c r="BI82" s="30"/>
      <c r="BJ82" s="30"/>
      <c r="BK82" s="30"/>
      <c r="BL82" s="30"/>
      <c r="BM82" s="30"/>
      <c r="BN82" s="30"/>
      <c r="BO82" s="30"/>
      <c r="BP82" s="30"/>
      <c r="BQ82" s="30"/>
      <c r="BR82" s="30"/>
      <c r="BS82" s="30"/>
      <c r="BT82" s="30"/>
      <c r="BU82" s="30"/>
      <c r="BV82" s="30"/>
      <c r="BW82" s="30"/>
      <c r="BX82" s="30"/>
      <c r="BY82" s="30"/>
      <c r="BZ82" s="30"/>
      <c r="CA82" s="30"/>
      <c r="CB82" s="30"/>
      <c r="CC82" s="30"/>
      <c r="CD82" s="30"/>
      <c r="CE82" s="30"/>
      <c r="CF82" s="30"/>
      <c r="CG82" s="30"/>
      <c r="CH82" s="30"/>
      <c r="CI82" s="30"/>
      <c r="CJ82" s="30"/>
      <c r="CK82" s="30"/>
      <c r="CL82" s="30"/>
      <c r="CM82" s="30"/>
      <c r="CN82" s="30"/>
      <c r="CO82" s="30"/>
      <c r="CP82" s="30"/>
      <c r="CQ82" s="30"/>
      <c r="CR82" s="30"/>
      <c r="CS82" s="30"/>
      <c r="CT82" s="30"/>
      <c r="CU82" s="30"/>
      <c r="CV82" s="30"/>
      <c r="CW82" s="30"/>
      <c r="CX82" s="30"/>
      <c r="CY82" s="30"/>
      <c r="CZ82" s="30"/>
      <c r="DA82" s="30"/>
      <c r="DB82" s="30"/>
      <c r="DC82" s="30"/>
      <c r="DD82" s="30"/>
      <c r="DE82" s="30"/>
      <c r="DF82" s="30"/>
      <c r="DG82" s="30"/>
      <c r="DH82" s="30"/>
      <c r="DI82" s="30"/>
      <c r="DJ82" s="30"/>
      <c r="DK82" s="30"/>
      <c r="DL82" s="30"/>
      <c r="DM82" s="30"/>
      <c r="DN82" s="30"/>
      <c r="DO82" s="30"/>
      <c r="DP82" s="30"/>
      <c r="DQ82" s="30"/>
      <c r="DR82" s="30"/>
      <c r="DS82" s="30"/>
      <c r="DT82" s="30"/>
      <c r="DU82" s="30"/>
      <c r="DV82" s="30"/>
      <c r="DW82" s="30"/>
      <c r="DX82" s="30"/>
      <c r="DY82" s="30"/>
      <c r="DZ82" s="30"/>
      <c r="EA82" s="30"/>
      <c r="EB82" s="30"/>
      <c r="EC82" s="30"/>
      <c r="ED82" s="30"/>
      <c r="EE82" s="30"/>
      <c r="EF82" s="30"/>
      <c r="EG82" s="30"/>
      <c r="EH82" s="30"/>
      <c r="EI82" s="30"/>
      <c r="EJ82" s="30"/>
      <c r="EK82" s="30"/>
      <c r="EL82" s="30"/>
      <c r="EM82" s="30"/>
      <c r="EN82" s="30"/>
      <c r="EO82" s="30"/>
      <c r="EP82" s="30"/>
      <c r="EQ82" s="30"/>
      <c r="ER82" s="30"/>
      <c r="ES82" s="30"/>
      <c r="ET82" s="30"/>
      <c r="EU82" s="30"/>
      <c r="EV82" s="30"/>
      <c r="EW82" s="30"/>
      <c r="EX82" s="30"/>
      <c r="EY82" s="30"/>
      <c r="EZ82" s="30"/>
      <c r="FA82" s="30"/>
      <c r="FB82" s="30"/>
      <c r="FC82" s="30"/>
      <c r="FD82" s="30"/>
      <c r="FE82" s="30"/>
      <c r="FF82" s="30"/>
      <c r="FG82" s="30"/>
      <c r="FH82" s="30"/>
      <c r="FI82" s="30"/>
      <c r="FJ82" s="30"/>
      <c r="FK82" s="30"/>
      <c r="FL82" s="30"/>
      <c r="FM82" s="30"/>
      <c r="FN82" s="30"/>
      <c r="FO82" s="30"/>
      <c r="FP82" s="30"/>
      <c r="FQ82" s="30"/>
      <c r="FR82" s="30"/>
      <c r="FS82" s="30"/>
      <c r="FT82" s="30"/>
      <c r="FU82" s="30"/>
      <c r="FV82" s="30"/>
      <c r="FW82" s="30"/>
      <c r="FX82" s="30"/>
      <c r="FY82" s="30"/>
      <c r="FZ82" s="30"/>
      <c r="GA82" s="30"/>
      <c r="GB82" s="30"/>
      <c r="GC82" s="30"/>
      <c r="GD82" s="30"/>
      <c r="GE82" s="30"/>
      <c r="GF82" s="30"/>
      <c r="GG82" s="30"/>
      <c r="GH82" s="30"/>
      <c r="GI82" s="30"/>
      <c r="GJ82" s="30"/>
      <c r="GK82" s="30"/>
      <c r="GL82" s="30"/>
      <c r="GM82" s="30"/>
      <c r="GN82" s="30"/>
      <c r="GO82" s="30"/>
      <c r="GP82" s="30"/>
      <c r="GQ82" s="30"/>
      <c r="GR82" s="30"/>
      <c r="GS82" s="30"/>
      <c r="GT82" s="30"/>
      <c r="GU82" s="30"/>
      <c r="GV82" s="30"/>
      <c r="GW82" s="30"/>
      <c r="GX82" s="30"/>
      <c r="GY82" s="30"/>
      <c r="GZ82" s="30"/>
      <c r="HA82" s="30"/>
      <c r="HB82" s="30"/>
      <c r="HC82" s="30"/>
      <c r="HD82" s="30"/>
      <c r="HE82" s="30"/>
      <c r="HF82" s="30"/>
      <c r="HG82" s="30"/>
      <c r="HH82" s="30"/>
      <c r="HI82" s="30"/>
      <c r="HJ82" s="30"/>
      <c r="HK82" s="30"/>
      <c r="HL82" s="30"/>
      <c r="HM82" s="30"/>
      <c r="HN82" s="30"/>
      <c r="HO82" s="30"/>
      <c r="HP82" s="30"/>
      <c r="HQ82" s="30"/>
      <c r="HR82" s="30"/>
      <c r="HS82" s="30"/>
      <c r="HT82" s="30"/>
      <c r="HU82" s="30"/>
      <c r="HV82" s="30"/>
      <c r="HW82" s="30"/>
      <c r="HX82" s="30"/>
      <c r="HY82" s="30"/>
      <c r="HZ82" s="30"/>
      <c r="IA82" s="30"/>
      <c r="IB82" s="30"/>
    </row>
    <row r="83" spans="1:237" s="118" customFormat="1" x14ac:dyDescent="0.3">
      <c r="A83" s="194">
        <v>5684</v>
      </c>
      <c r="B83" s="194" t="s">
        <v>2</v>
      </c>
      <c r="C83" s="194" t="s">
        <v>3</v>
      </c>
      <c r="D83" s="196">
        <v>18.065639000000001</v>
      </c>
      <c r="E83" s="124"/>
      <c r="F83" s="120"/>
      <c r="G83" s="124"/>
      <c r="H83" s="120"/>
      <c r="I83" s="225"/>
      <c r="J83" s="203"/>
      <c r="K83" s="132" t="s">
        <v>53</v>
      </c>
      <c r="L83" s="197">
        <v>18.065639000000001</v>
      </c>
      <c r="M83" s="143"/>
      <c r="N83" s="228">
        <f t="shared" si="3"/>
        <v>0</v>
      </c>
      <c r="O83" s="148">
        <v>18.065639000000001</v>
      </c>
      <c r="P83" s="229"/>
      <c r="Q83" s="195">
        <v>0</v>
      </c>
      <c r="R83" s="195">
        <v>0.44678000000000001</v>
      </c>
      <c r="S83" s="195">
        <v>3.9640360000000001</v>
      </c>
      <c r="T83" s="197">
        <v>0</v>
      </c>
      <c r="U83" s="168">
        <f t="shared" si="4"/>
        <v>13.654823</v>
      </c>
      <c r="V83" s="104"/>
      <c r="W83" s="104"/>
      <c r="X83" s="104"/>
      <c r="Y83" s="104"/>
      <c r="Z83" s="104"/>
      <c r="AA83" s="104"/>
      <c r="AB83" s="104"/>
      <c r="AC83" s="104"/>
      <c r="AD83" s="104"/>
      <c r="AE83" s="104"/>
      <c r="AF83" s="104"/>
      <c r="AG83" s="104"/>
      <c r="AH83" s="104"/>
      <c r="AI83" s="104"/>
      <c r="AJ83" s="104"/>
      <c r="AK83" s="104"/>
      <c r="AL83" s="104"/>
      <c r="AM83" s="104"/>
      <c r="AN83" s="104"/>
      <c r="AO83" s="104"/>
      <c r="AP83" s="104"/>
      <c r="AQ83" s="104"/>
      <c r="AR83" s="104"/>
      <c r="AS83" s="104"/>
      <c r="AT83" s="104"/>
      <c r="AU83" s="104"/>
      <c r="AV83" s="104"/>
      <c r="AW83" s="104"/>
      <c r="AX83" s="104"/>
      <c r="AY83" s="104"/>
      <c r="AZ83" s="104"/>
      <c r="BA83" s="104"/>
      <c r="BB83" s="104"/>
      <c r="BC83" s="104"/>
      <c r="BD83" s="104"/>
      <c r="BE83" s="104"/>
      <c r="BF83" s="104"/>
      <c r="BG83" s="104"/>
      <c r="BH83" s="104"/>
      <c r="BI83" s="104"/>
      <c r="BJ83" s="104"/>
      <c r="BK83" s="104"/>
      <c r="BL83" s="104"/>
      <c r="BM83" s="104"/>
      <c r="BN83" s="104"/>
      <c r="BO83" s="104"/>
      <c r="BP83" s="104"/>
      <c r="BQ83" s="104"/>
      <c r="BR83" s="104"/>
      <c r="BS83" s="104"/>
      <c r="BT83" s="104"/>
      <c r="BU83" s="104"/>
      <c r="BV83" s="104"/>
      <c r="BW83" s="104"/>
      <c r="BX83" s="104"/>
      <c r="BY83" s="104"/>
      <c r="BZ83" s="104"/>
      <c r="CA83" s="104"/>
      <c r="CB83" s="104"/>
      <c r="CC83" s="104"/>
      <c r="CD83" s="104"/>
      <c r="CE83" s="104"/>
      <c r="CF83" s="104"/>
      <c r="CG83" s="104"/>
      <c r="CH83" s="104"/>
      <c r="CI83" s="104"/>
      <c r="CJ83" s="104"/>
      <c r="CK83" s="104"/>
      <c r="CL83" s="104"/>
      <c r="CM83" s="104"/>
      <c r="CN83" s="104"/>
      <c r="CO83" s="104"/>
      <c r="CP83" s="104"/>
      <c r="CQ83" s="104"/>
      <c r="CR83" s="104"/>
      <c r="CS83" s="104"/>
      <c r="CT83" s="104"/>
      <c r="CU83" s="104"/>
      <c r="CV83" s="104"/>
      <c r="CW83" s="104"/>
      <c r="CX83" s="104"/>
      <c r="CY83" s="104"/>
      <c r="CZ83" s="104"/>
      <c r="DA83" s="104"/>
      <c r="DB83" s="104"/>
      <c r="DC83" s="104"/>
      <c r="DD83" s="104"/>
      <c r="DE83" s="104"/>
      <c r="DF83" s="104"/>
      <c r="DG83" s="104"/>
      <c r="DH83" s="104"/>
      <c r="DI83" s="104"/>
      <c r="DJ83" s="104"/>
      <c r="DK83" s="104"/>
      <c r="DL83" s="104"/>
      <c r="DM83" s="104"/>
      <c r="DN83" s="104"/>
      <c r="DO83" s="104"/>
      <c r="DP83" s="104"/>
      <c r="DQ83" s="104"/>
      <c r="DR83" s="104"/>
      <c r="DS83" s="104"/>
      <c r="DT83" s="104"/>
      <c r="DU83" s="104"/>
      <c r="DV83" s="104"/>
      <c r="DW83" s="104"/>
      <c r="DX83" s="104"/>
      <c r="DY83" s="104"/>
      <c r="DZ83" s="104"/>
      <c r="EA83" s="104"/>
      <c r="EB83" s="104"/>
      <c r="EC83" s="104"/>
      <c r="ED83" s="104"/>
      <c r="EE83" s="104"/>
      <c r="EF83" s="104"/>
      <c r="EG83" s="104"/>
      <c r="EH83" s="104"/>
      <c r="EI83" s="104"/>
      <c r="EJ83" s="104"/>
      <c r="EK83" s="104"/>
      <c r="EL83" s="104"/>
      <c r="EM83" s="104"/>
      <c r="EN83" s="104"/>
      <c r="EO83" s="104"/>
      <c r="EP83" s="104"/>
      <c r="EQ83" s="104"/>
      <c r="ER83" s="104"/>
      <c r="ES83" s="104"/>
      <c r="ET83" s="104"/>
      <c r="EU83" s="104"/>
      <c r="EV83" s="104"/>
      <c r="EW83" s="104"/>
      <c r="EX83" s="104"/>
      <c r="EY83" s="104"/>
      <c r="EZ83" s="104"/>
      <c r="FA83" s="104"/>
      <c r="FB83" s="104"/>
      <c r="FC83" s="104"/>
      <c r="FD83" s="104"/>
      <c r="FE83" s="104"/>
      <c r="FF83" s="104"/>
      <c r="FG83" s="104"/>
      <c r="FH83" s="104"/>
      <c r="FI83" s="104"/>
      <c r="FJ83" s="104"/>
      <c r="FK83" s="104"/>
      <c r="FL83" s="104"/>
      <c r="FM83" s="104"/>
      <c r="FN83" s="104"/>
      <c r="FO83" s="104"/>
      <c r="FP83" s="104"/>
      <c r="FQ83" s="104"/>
      <c r="FR83" s="104"/>
      <c r="FS83" s="104"/>
      <c r="FT83" s="104"/>
      <c r="FU83" s="104"/>
      <c r="FV83" s="104"/>
      <c r="FW83" s="104"/>
      <c r="FX83" s="104"/>
      <c r="FY83" s="104"/>
      <c r="FZ83" s="104"/>
      <c r="GA83" s="104"/>
      <c r="GB83" s="104"/>
      <c r="GC83" s="104"/>
      <c r="GD83" s="104"/>
      <c r="GE83" s="104"/>
      <c r="GF83" s="104"/>
      <c r="GG83" s="104"/>
      <c r="GH83" s="104"/>
      <c r="GI83" s="104"/>
      <c r="GJ83" s="104"/>
      <c r="GK83" s="104"/>
      <c r="GL83" s="104"/>
      <c r="GM83" s="104"/>
      <c r="GN83" s="104"/>
      <c r="GO83" s="104"/>
      <c r="GP83" s="104"/>
      <c r="GQ83" s="104"/>
      <c r="GR83" s="104"/>
      <c r="GS83" s="104"/>
      <c r="GT83" s="104"/>
      <c r="GU83" s="104"/>
      <c r="GV83" s="104"/>
      <c r="GW83" s="104"/>
      <c r="GX83" s="104"/>
      <c r="GY83" s="104"/>
      <c r="GZ83" s="104"/>
      <c r="HA83" s="104"/>
      <c r="HB83" s="104"/>
      <c r="HC83" s="104"/>
      <c r="HD83" s="104"/>
      <c r="HE83" s="104"/>
      <c r="HF83" s="104"/>
      <c r="HG83" s="104"/>
      <c r="HH83" s="104"/>
      <c r="HI83" s="104"/>
      <c r="HJ83" s="104"/>
      <c r="HK83" s="104"/>
      <c r="HL83" s="104"/>
      <c r="HM83" s="104"/>
      <c r="HN83" s="104"/>
      <c r="HO83" s="104"/>
      <c r="HP83" s="104"/>
      <c r="HQ83" s="104"/>
      <c r="HR83" s="104"/>
      <c r="HS83" s="104"/>
      <c r="HT83" s="104"/>
      <c r="HU83" s="104"/>
      <c r="HV83" s="104"/>
      <c r="HW83" s="104"/>
      <c r="HX83" s="104"/>
      <c r="HY83" s="104"/>
      <c r="HZ83" s="104"/>
      <c r="IA83" s="104"/>
      <c r="IB83" s="104"/>
    </row>
    <row r="84" spans="1:237" s="192" customFormat="1" ht="14.4" customHeight="1" x14ac:dyDescent="0.3">
      <c r="A84" s="194">
        <v>5685</v>
      </c>
      <c r="B84" s="194" t="s">
        <v>2</v>
      </c>
      <c r="C84" s="194" t="s">
        <v>3</v>
      </c>
      <c r="D84" s="196">
        <v>4.563542</v>
      </c>
      <c r="E84" s="124"/>
      <c r="F84" s="120"/>
      <c r="G84" s="124"/>
      <c r="H84" s="120"/>
      <c r="I84" s="226"/>
      <c r="J84" s="203"/>
      <c r="K84" s="132" t="s">
        <v>53</v>
      </c>
      <c r="L84" s="197">
        <v>4.563542</v>
      </c>
      <c r="M84" s="129"/>
      <c r="N84" s="228">
        <f t="shared" si="3"/>
        <v>0</v>
      </c>
      <c r="O84" s="148">
        <v>4.563542</v>
      </c>
      <c r="P84" s="229"/>
      <c r="Q84" s="195">
        <v>0</v>
      </c>
      <c r="R84" s="195">
        <v>0</v>
      </c>
      <c r="S84" s="195">
        <v>0.850939</v>
      </c>
      <c r="T84" s="197">
        <v>0</v>
      </c>
      <c r="U84" s="168">
        <f t="shared" si="4"/>
        <v>3.7126030000000001</v>
      </c>
      <c r="V84" s="104"/>
      <c r="W84" s="104"/>
      <c r="X84" s="104"/>
      <c r="Y84" s="104"/>
      <c r="Z84" s="104"/>
      <c r="AA84" s="104"/>
      <c r="AB84" s="104"/>
      <c r="AC84" s="104"/>
      <c r="AD84" s="104"/>
      <c r="AE84" s="104"/>
      <c r="AF84" s="104"/>
      <c r="AG84" s="104"/>
      <c r="AH84" s="104"/>
      <c r="AI84" s="104"/>
      <c r="AJ84" s="104"/>
      <c r="AK84" s="104"/>
      <c r="AL84" s="104"/>
      <c r="AM84" s="104"/>
      <c r="AN84" s="104"/>
      <c r="AO84" s="104"/>
      <c r="AP84" s="104"/>
      <c r="AQ84" s="104"/>
      <c r="AR84" s="104"/>
      <c r="AS84" s="104"/>
      <c r="AT84" s="104"/>
      <c r="AU84" s="104"/>
      <c r="AV84" s="104"/>
      <c r="AW84" s="104"/>
      <c r="AX84" s="104"/>
      <c r="AY84" s="104"/>
      <c r="AZ84" s="104"/>
      <c r="BA84" s="104"/>
      <c r="BB84" s="104"/>
      <c r="BC84" s="104"/>
      <c r="BD84" s="104"/>
      <c r="BE84" s="104"/>
      <c r="BF84" s="104"/>
      <c r="BG84" s="104"/>
      <c r="BH84" s="104"/>
      <c r="BI84" s="104"/>
      <c r="BJ84" s="104"/>
      <c r="BK84" s="104"/>
      <c r="BL84" s="104"/>
      <c r="BM84" s="104"/>
      <c r="BN84" s="104"/>
      <c r="BO84" s="104"/>
      <c r="BP84" s="104"/>
      <c r="BQ84" s="104"/>
      <c r="BR84" s="104"/>
      <c r="BS84" s="104"/>
      <c r="BT84" s="104"/>
      <c r="BU84" s="104"/>
      <c r="BV84" s="104"/>
      <c r="BW84" s="104"/>
      <c r="BX84" s="104"/>
      <c r="BY84" s="104"/>
      <c r="BZ84" s="104"/>
      <c r="CA84" s="104"/>
      <c r="CB84" s="104"/>
      <c r="CC84" s="104"/>
      <c r="CD84" s="104"/>
      <c r="CE84" s="104"/>
      <c r="CF84" s="104"/>
      <c r="CG84" s="104"/>
      <c r="CH84" s="104"/>
      <c r="CI84" s="104"/>
      <c r="CJ84" s="104"/>
      <c r="CK84" s="104"/>
      <c r="CL84" s="104"/>
      <c r="CM84" s="104"/>
      <c r="CN84" s="104"/>
      <c r="CO84" s="104"/>
      <c r="CP84" s="104"/>
      <c r="CQ84" s="104"/>
      <c r="CR84" s="104"/>
      <c r="CS84" s="104"/>
      <c r="CT84" s="104"/>
      <c r="CU84" s="104"/>
      <c r="CV84" s="104"/>
      <c r="CW84" s="104"/>
      <c r="CX84" s="104"/>
      <c r="CY84" s="104"/>
      <c r="CZ84" s="104"/>
      <c r="DA84" s="104"/>
      <c r="DB84" s="104"/>
      <c r="DC84" s="104"/>
      <c r="DD84" s="104"/>
      <c r="DE84" s="104"/>
      <c r="DF84" s="104"/>
      <c r="DG84" s="104"/>
      <c r="DH84" s="104"/>
      <c r="DI84" s="104"/>
      <c r="DJ84" s="104"/>
      <c r="DK84" s="104"/>
      <c r="DL84" s="104"/>
      <c r="DM84" s="104"/>
      <c r="DN84" s="104"/>
      <c r="DO84" s="104"/>
      <c r="DP84" s="104"/>
      <c r="DQ84" s="104"/>
      <c r="DR84" s="104"/>
      <c r="DS84" s="104"/>
      <c r="DT84" s="104"/>
      <c r="DU84" s="104"/>
      <c r="DV84" s="104"/>
      <c r="DW84" s="104"/>
      <c r="DX84" s="104"/>
      <c r="DY84" s="104"/>
      <c r="DZ84" s="104"/>
      <c r="EA84" s="104"/>
      <c r="EB84" s="104"/>
      <c r="EC84" s="104"/>
      <c r="ED84" s="104"/>
      <c r="EE84" s="104"/>
      <c r="EF84" s="104"/>
      <c r="EG84" s="104"/>
      <c r="EH84" s="104"/>
      <c r="EI84" s="104"/>
      <c r="EJ84" s="104"/>
      <c r="EK84" s="104"/>
      <c r="EL84" s="104"/>
      <c r="EM84" s="104"/>
      <c r="EN84" s="104"/>
      <c r="EO84" s="104"/>
      <c r="EP84" s="104"/>
      <c r="EQ84" s="104"/>
      <c r="ER84" s="104"/>
      <c r="ES84" s="104"/>
      <c r="ET84" s="104"/>
      <c r="EU84" s="104"/>
      <c r="EV84" s="104"/>
      <c r="EW84" s="104"/>
      <c r="EX84" s="104"/>
      <c r="EY84" s="104"/>
      <c r="EZ84" s="104"/>
      <c r="FA84" s="104"/>
      <c r="FB84" s="104"/>
      <c r="FC84" s="104"/>
      <c r="FD84" s="104"/>
      <c r="FE84" s="104"/>
      <c r="FF84" s="104"/>
      <c r="FG84" s="104"/>
      <c r="FH84" s="104"/>
      <c r="FI84" s="104"/>
      <c r="FJ84" s="104"/>
      <c r="FK84" s="104"/>
      <c r="FL84" s="104"/>
      <c r="FM84" s="104"/>
      <c r="FN84" s="104"/>
      <c r="FO84" s="104"/>
      <c r="FP84" s="104"/>
      <c r="FQ84" s="104"/>
      <c r="FR84" s="104"/>
      <c r="FS84" s="104"/>
      <c r="FT84" s="104"/>
      <c r="FU84" s="104"/>
      <c r="FV84" s="104"/>
      <c r="FW84" s="104"/>
      <c r="FX84" s="104"/>
      <c r="FY84" s="104"/>
      <c r="FZ84" s="104"/>
      <c r="GA84" s="104"/>
      <c r="GB84" s="104"/>
      <c r="GC84" s="104"/>
      <c r="GD84" s="104"/>
      <c r="GE84" s="104"/>
      <c r="GF84" s="104"/>
      <c r="GG84" s="104"/>
      <c r="GH84" s="104"/>
      <c r="GI84" s="104"/>
      <c r="GJ84" s="104"/>
      <c r="GK84" s="104"/>
      <c r="GL84" s="104"/>
      <c r="GM84" s="104"/>
      <c r="GN84" s="104"/>
      <c r="GO84" s="104"/>
      <c r="GP84" s="104"/>
      <c r="GQ84" s="104"/>
      <c r="GR84" s="104"/>
      <c r="GS84" s="104"/>
      <c r="GT84" s="104"/>
      <c r="GU84" s="104"/>
      <c r="GV84" s="104"/>
      <c r="GW84" s="104"/>
      <c r="GX84" s="104"/>
      <c r="GY84" s="104"/>
      <c r="GZ84" s="104"/>
      <c r="HA84" s="104"/>
      <c r="HB84" s="104"/>
      <c r="HC84" s="104"/>
      <c r="HD84" s="104"/>
      <c r="HE84" s="104"/>
      <c r="HF84" s="104"/>
      <c r="HG84" s="104"/>
      <c r="HH84" s="104"/>
      <c r="HI84" s="104"/>
      <c r="HJ84" s="104"/>
      <c r="HK84" s="104"/>
      <c r="HL84" s="104"/>
      <c r="HM84" s="104"/>
      <c r="HN84" s="104"/>
      <c r="HO84" s="104"/>
      <c r="HP84" s="104"/>
      <c r="HQ84" s="104"/>
      <c r="HR84" s="104"/>
      <c r="HS84" s="104"/>
      <c r="HT84" s="104"/>
      <c r="HU84" s="104"/>
      <c r="HV84" s="104"/>
      <c r="HW84" s="104"/>
      <c r="HX84" s="104"/>
      <c r="HY84" s="104"/>
      <c r="HZ84" s="104"/>
      <c r="IA84" s="104"/>
      <c r="IB84" s="104"/>
      <c r="IC84" s="179"/>
    </row>
    <row r="85" spans="1:237" s="192" customFormat="1" x14ac:dyDescent="0.3">
      <c r="A85" s="194">
        <v>5686</v>
      </c>
      <c r="B85" s="194" t="s">
        <v>2</v>
      </c>
      <c r="C85" s="194" t="s">
        <v>3</v>
      </c>
      <c r="D85" s="196">
        <v>19.655984</v>
      </c>
      <c r="E85" s="233" t="s">
        <v>187</v>
      </c>
      <c r="F85" s="232">
        <v>17.615829000000002</v>
      </c>
      <c r="G85" s="233" t="s">
        <v>189</v>
      </c>
      <c r="H85" s="232">
        <v>2.0401560000000001</v>
      </c>
      <c r="I85" s="226"/>
      <c r="J85" s="203"/>
      <c r="K85" s="132"/>
      <c r="L85" s="197"/>
      <c r="M85" s="129"/>
      <c r="N85" s="228">
        <f t="shared" si="3"/>
        <v>6.9007509999999996</v>
      </c>
      <c r="O85" s="148">
        <v>12.755233</v>
      </c>
      <c r="P85" s="229"/>
      <c r="Q85" s="195">
        <v>0</v>
      </c>
      <c r="R85" s="195">
        <v>0</v>
      </c>
      <c r="S85" s="195">
        <v>5.9943790000000003</v>
      </c>
      <c r="T85" s="197">
        <v>0</v>
      </c>
      <c r="U85" s="168">
        <f t="shared" si="4"/>
        <v>13.661605</v>
      </c>
      <c r="V85" s="104"/>
      <c r="W85" s="104"/>
      <c r="X85" s="104"/>
      <c r="Y85" s="104"/>
      <c r="Z85" s="104"/>
      <c r="AA85" s="104"/>
      <c r="AB85" s="104"/>
      <c r="AC85" s="104"/>
      <c r="AD85" s="104"/>
      <c r="AE85" s="104"/>
      <c r="AF85" s="104"/>
      <c r="AG85" s="104"/>
      <c r="AH85" s="104"/>
      <c r="AI85" s="104"/>
      <c r="AJ85" s="104"/>
      <c r="AK85" s="104"/>
      <c r="AL85" s="104"/>
      <c r="AM85" s="104"/>
      <c r="AN85" s="104"/>
      <c r="AO85" s="104"/>
      <c r="AP85" s="104"/>
      <c r="AQ85" s="104"/>
      <c r="AR85" s="104"/>
      <c r="AS85" s="104"/>
      <c r="AT85" s="104"/>
      <c r="AU85" s="104"/>
      <c r="AV85" s="104"/>
      <c r="AW85" s="104"/>
      <c r="AX85" s="104"/>
      <c r="AY85" s="104"/>
      <c r="AZ85" s="104"/>
      <c r="BA85" s="104"/>
      <c r="BB85" s="104"/>
      <c r="BC85" s="104"/>
      <c r="BD85" s="104"/>
      <c r="BE85" s="104"/>
      <c r="BF85" s="104"/>
      <c r="BG85" s="104"/>
      <c r="BH85" s="104"/>
      <c r="BI85" s="104"/>
      <c r="BJ85" s="104"/>
      <c r="BK85" s="104"/>
      <c r="BL85" s="104"/>
      <c r="BM85" s="104"/>
      <c r="BN85" s="104"/>
      <c r="BO85" s="104"/>
      <c r="BP85" s="104"/>
      <c r="BQ85" s="104"/>
      <c r="BR85" s="104"/>
      <c r="BS85" s="104"/>
      <c r="BT85" s="104"/>
      <c r="BU85" s="104"/>
      <c r="BV85" s="104"/>
      <c r="BW85" s="104"/>
      <c r="BX85" s="104"/>
      <c r="BY85" s="104"/>
      <c r="BZ85" s="104"/>
      <c r="CA85" s="104"/>
      <c r="CB85" s="104"/>
      <c r="CC85" s="104"/>
      <c r="CD85" s="104"/>
      <c r="CE85" s="104"/>
      <c r="CF85" s="104"/>
      <c r="CG85" s="104"/>
      <c r="CH85" s="104"/>
      <c r="CI85" s="104"/>
      <c r="CJ85" s="104"/>
      <c r="CK85" s="104"/>
      <c r="CL85" s="104"/>
      <c r="CM85" s="104"/>
      <c r="CN85" s="104"/>
      <c r="CO85" s="104"/>
      <c r="CP85" s="104"/>
      <c r="CQ85" s="104"/>
      <c r="CR85" s="104"/>
      <c r="CS85" s="104"/>
      <c r="CT85" s="104"/>
      <c r="CU85" s="104"/>
      <c r="CV85" s="104"/>
      <c r="CW85" s="104"/>
      <c r="CX85" s="104"/>
      <c r="CY85" s="104"/>
      <c r="CZ85" s="104"/>
      <c r="DA85" s="104"/>
      <c r="DB85" s="104"/>
      <c r="DC85" s="104"/>
      <c r="DD85" s="104"/>
      <c r="DE85" s="104"/>
      <c r="DF85" s="104"/>
      <c r="DG85" s="104"/>
      <c r="DH85" s="104"/>
      <c r="DI85" s="104"/>
      <c r="DJ85" s="104"/>
      <c r="DK85" s="104"/>
      <c r="DL85" s="104"/>
      <c r="DM85" s="104"/>
      <c r="DN85" s="104"/>
      <c r="DO85" s="104"/>
      <c r="DP85" s="104"/>
      <c r="DQ85" s="104"/>
      <c r="DR85" s="104"/>
      <c r="DS85" s="104"/>
      <c r="DT85" s="104"/>
      <c r="DU85" s="104"/>
      <c r="DV85" s="104"/>
      <c r="DW85" s="104"/>
      <c r="DX85" s="104"/>
      <c r="DY85" s="104"/>
      <c r="DZ85" s="104"/>
      <c r="EA85" s="104"/>
      <c r="EB85" s="104"/>
      <c r="EC85" s="104"/>
      <c r="ED85" s="104"/>
      <c r="EE85" s="104"/>
      <c r="EF85" s="104"/>
      <c r="EG85" s="104"/>
      <c r="EH85" s="104"/>
      <c r="EI85" s="104"/>
      <c r="EJ85" s="104"/>
      <c r="EK85" s="104"/>
      <c r="EL85" s="104"/>
      <c r="EM85" s="104"/>
      <c r="EN85" s="104"/>
      <c r="EO85" s="104"/>
      <c r="EP85" s="104"/>
      <c r="EQ85" s="104"/>
      <c r="ER85" s="104"/>
      <c r="ES85" s="104"/>
      <c r="ET85" s="104"/>
      <c r="EU85" s="104"/>
      <c r="EV85" s="104"/>
      <c r="EW85" s="104"/>
      <c r="EX85" s="104"/>
      <c r="EY85" s="104"/>
      <c r="EZ85" s="104"/>
      <c r="FA85" s="104"/>
      <c r="FB85" s="104"/>
      <c r="FC85" s="104"/>
      <c r="FD85" s="104"/>
      <c r="FE85" s="104"/>
      <c r="FF85" s="104"/>
      <c r="FG85" s="104"/>
      <c r="FH85" s="104"/>
      <c r="FI85" s="104"/>
      <c r="FJ85" s="104"/>
      <c r="FK85" s="104"/>
      <c r="FL85" s="104"/>
      <c r="FM85" s="104"/>
      <c r="FN85" s="104"/>
      <c r="FO85" s="104"/>
      <c r="FP85" s="104"/>
      <c r="FQ85" s="104"/>
      <c r="FR85" s="104"/>
      <c r="FS85" s="104"/>
      <c r="FT85" s="104"/>
      <c r="FU85" s="104"/>
      <c r="FV85" s="104"/>
      <c r="FW85" s="104"/>
      <c r="FX85" s="104"/>
      <c r="FY85" s="104"/>
      <c r="FZ85" s="104"/>
      <c r="GA85" s="104"/>
      <c r="GB85" s="104"/>
      <c r="GC85" s="104"/>
      <c r="GD85" s="104"/>
      <c r="GE85" s="104"/>
      <c r="GF85" s="104"/>
      <c r="GG85" s="104"/>
      <c r="GH85" s="104"/>
      <c r="GI85" s="104"/>
      <c r="GJ85" s="104"/>
      <c r="GK85" s="104"/>
      <c r="GL85" s="104"/>
      <c r="GM85" s="104"/>
      <c r="GN85" s="104"/>
      <c r="GO85" s="104"/>
      <c r="GP85" s="104"/>
      <c r="GQ85" s="104"/>
      <c r="GR85" s="104"/>
      <c r="GS85" s="104"/>
      <c r="GT85" s="104"/>
      <c r="GU85" s="104"/>
      <c r="GV85" s="104"/>
      <c r="GW85" s="104"/>
      <c r="GX85" s="104"/>
      <c r="GY85" s="104"/>
      <c r="GZ85" s="104"/>
      <c r="HA85" s="104"/>
      <c r="HB85" s="104"/>
      <c r="HC85" s="104"/>
      <c r="HD85" s="104"/>
      <c r="HE85" s="104"/>
      <c r="HF85" s="104"/>
      <c r="HG85" s="104"/>
      <c r="HH85" s="104"/>
      <c r="HI85" s="104"/>
      <c r="HJ85" s="104"/>
      <c r="HK85" s="104"/>
      <c r="HL85" s="104"/>
      <c r="HM85" s="104"/>
      <c r="HN85" s="104"/>
      <c r="HO85" s="104"/>
      <c r="HP85" s="104"/>
      <c r="HQ85" s="104"/>
      <c r="HR85" s="104"/>
      <c r="HS85" s="104"/>
      <c r="HT85" s="104"/>
      <c r="HU85" s="104"/>
      <c r="HV85" s="104"/>
      <c r="HW85" s="104"/>
      <c r="HX85" s="104"/>
      <c r="HY85" s="104"/>
      <c r="HZ85" s="104"/>
      <c r="IA85" s="104"/>
      <c r="IB85" s="104"/>
      <c r="IC85" s="179"/>
    </row>
    <row r="86" spans="1:237" x14ac:dyDescent="0.3">
      <c r="A86" s="194">
        <v>5687</v>
      </c>
      <c r="B86" s="194" t="s">
        <v>2</v>
      </c>
      <c r="C86" s="194" t="s">
        <v>3</v>
      </c>
      <c r="D86" s="196">
        <v>14.785672999999999</v>
      </c>
      <c r="E86" s="122"/>
      <c r="F86" s="190"/>
      <c r="G86" s="122"/>
      <c r="H86" s="205"/>
      <c r="I86" s="161"/>
      <c r="J86" s="203"/>
      <c r="K86" s="132" t="s">
        <v>53</v>
      </c>
      <c r="L86" s="197">
        <v>14.785672999999999</v>
      </c>
      <c r="M86" s="74"/>
      <c r="N86" s="228">
        <f t="shared" si="3"/>
        <v>0</v>
      </c>
      <c r="O86" s="148">
        <v>14.785672999999999</v>
      </c>
      <c r="P86" s="229"/>
      <c r="Q86" s="195">
        <v>0</v>
      </c>
      <c r="R86" s="195">
        <v>0</v>
      </c>
      <c r="S86" s="195">
        <v>4.54922</v>
      </c>
      <c r="T86" s="197">
        <v>0</v>
      </c>
      <c r="U86" s="168">
        <f t="shared" si="4"/>
        <v>10.236452999999999</v>
      </c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  <c r="AP86" s="30"/>
      <c r="AQ86" s="30"/>
      <c r="AR86" s="30"/>
      <c r="AS86" s="30"/>
      <c r="AT86" s="30"/>
      <c r="AU86" s="30"/>
      <c r="AV86" s="30"/>
      <c r="AW86" s="30"/>
      <c r="AX86" s="30"/>
      <c r="AY86" s="30"/>
      <c r="AZ86" s="30"/>
      <c r="BA86" s="30"/>
      <c r="BB86" s="30"/>
      <c r="BC86" s="30"/>
      <c r="BD86" s="30"/>
      <c r="BE86" s="30"/>
      <c r="BF86" s="30"/>
      <c r="BG86" s="30"/>
      <c r="BH86" s="30"/>
      <c r="BI86" s="30"/>
      <c r="BJ86" s="30"/>
      <c r="BK86" s="30"/>
      <c r="BL86" s="30"/>
      <c r="BM86" s="30"/>
      <c r="BN86" s="30"/>
      <c r="BO86" s="30"/>
      <c r="BP86" s="30"/>
      <c r="BQ86" s="30"/>
      <c r="BR86" s="30"/>
      <c r="BS86" s="30"/>
      <c r="BT86" s="30"/>
      <c r="BU86" s="30"/>
      <c r="BV86" s="30"/>
      <c r="BW86" s="30"/>
      <c r="BX86" s="30"/>
      <c r="BY86" s="30"/>
      <c r="BZ86" s="30"/>
      <c r="CA86" s="30"/>
      <c r="CB86" s="30"/>
      <c r="CC86" s="30"/>
      <c r="CD86" s="30"/>
      <c r="CE86" s="30"/>
      <c r="CF86" s="30"/>
      <c r="CG86" s="30"/>
      <c r="CH86" s="30"/>
      <c r="CI86" s="30"/>
      <c r="CJ86" s="30"/>
      <c r="CK86" s="30"/>
      <c r="CL86" s="30"/>
      <c r="CM86" s="30"/>
      <c r="CN86" s="30"/>
      <c r="CO86" s="30"/>
      <c r="CP86" s="30"/>
      <c r="CQ86" s="30"/>
      <c r="CR86" s="30"/>
      <c r="CS86" s="30"/>
      <c r="CT86" s="30"/>
      <c r="CU86" s="30"/>
      <c r="CV86" s="30"/>
      <c r="CW86" s="30"/>
      <c r="CX86" s="30"/>
      <c r="CY86" s="30"/>
      <c r="CZ86" s="30"/>
      <c r="DA86" s="30"/>
      <c r="DB86" s="30"/>
      <c r="DC86" s="30"/>
      <c r="DD86" s="30"/>
      <c r="DE86" s="30"/>
      <c r="DF86" s="30"/>
      <c r="DG86" s="30"/>
      <c r="DH86" s="30"/>
      <c r="DI86" s="30"/>
      <c r="DJ86" s="30"/>
      <c r="DK86" s="30"/>
      <c r="DL86" s="30"/>
      <c r="DM86" s="30"/>
      <c r="DN86" s="30"/>
      <c r="DO86" s="30"/>
      <c r="DP86" s="30"/>
      <c r="DQ86" s="30"/>
      <c r="DR86" s="30"/>
      <c r="DS86" s="30"/>
      <c r="DT86" s="30"/>
      <c r="DU86" s="30"/>
      <c r="DV86" s="30"/>
      <c r="DW86" s="30"/>
      <c r="DX86" s="30"/>
      <c r="DY86" s="30"/>
      <c r="DZ86" s="30"/>
      <c r="EA86" s="30"/>
      <c r="EB86" s="30"/>
      <c r="EC86" s="30"/>
      <c r="ED86" s="30"/>
      <c r="EE86" s="30"/>
      <c r="EF86" s="30"/>
      <c r="EG86" s="30"/>
      <c r="EH86" s="30"/>
      <c r="EI86" s="30"/>
      <c r="EJ86" s="30"/>
      <c r="EK86" s="30"/>
      <c r="EL86" s="30"/>
      <c r="EM86" s="30"/>
      <c r="EN86" s="30"/>
      <c r="EO86" s="30"/>
      <c r="EP86" s="30"/>
      <c r="EQ86" s="30"/>
      <c r="ER86" s="30"/>
      <c r="ES86" s="30"/>
      <c r="ET86" s="30"/>
      <c r="EU86" s="30"/>
      <c r="EV86" s="30"/>
      <c r="EW86" s="30"/>
      <c r="EX86" s="30"/>
      <c r="EY86" s="30"/>
      <c r="EZ86" s="30"/>
      <c r="FA86" s="30"/>
      <c r="FB86" s="30"/>
      <c r="FC86" s="30"/>
      <c r="FD86" s="30"/>
      <c r="FE86" s="30"/>
      <c r="FF86" s="30"/>
      <c r="FG86" s="30"/>
      <c r="FH86" s="30"/>
      <c r="FI86" s="30"/>
      <c r="FJ86" s="30"/>
      <c r="FK86" s="30"/>
      <c r="FL86" s="30"/>
      <c r="FM86" s="30"/>
      <c r="FN86" s="30"/>
      <c r="FO86" s="30"/>
      <c r="FP86" s="30"/>
      <c r="FQ86" s="30"/>
      <c r="FR86" s="30"/>
      <c r="FS86" s="30"/>
      <c r="FT86" s="30"/>
      <c r="FU86" s="30"/>
      <c r="FV86" s="30"/>
      <c r="FW86" s="30"/>
      <c r="FX86" s="30"/>
      <c r="FY86" s="30"/>
      <c r="FZ86" s="30"/>
      <c r="GA86" s="30"/>
      <c r="GB86" s="30"/>
      <c r="GC86" s="30"/>
      <c r="GD86" s="30"/>
      <c r="GE86" s="30"/>
      <c r="GF86" s="30"/>
      <c r="GG86" s="30"/>
      <c r="GH86" s="30"/>
      <c r="GI86" s="30"/>
      <c r="GJ86" s="30"/>
      <c r="GK86" s="30"/>
      <c r="GL86" s="30"/>
      <c r="GM86" s="30"/>
      <c r="GN86" s="30"/>
      <c r="GO86" s="30"/>
      <c r="GP86" s="30"/>
      <c r="GQ86" s="30"/>
      <c r="GR86" s="30"/>
      <c r="GS86" s="30"/>
      <c r="GT86" s="30"/>
      <c r="GU86" s="30"/>
      <c r="GV86" s="30"/>
      <c r="GW86" s="30"/>
      <c r="GX86" s="30"/>
      <c r="GY86" s="30"/>
      <c r="GZ86" s="30"/>
      <c r="HA86" s="30"/>
      <c r="HB86" s="30"/>
      <c r="HC86" s="30"/>
      <c r="HD86" s="30"/>
      <c r="HE86" s="30"/>
      <c r="HF86" s="30"/>
      <c r="HG86" s="30"/>
      <c r="HH86" s="30"/>
      <c r="HI86" s="30"/>
      <c r="HJ86" s="30"/>
      <c r="HK86" s="30"/>
      <c r="HL86" s="30"/>
      <c r="HM86" s="30"/>
      <c r="HN86" s="30"/>
      <c r="HO86" s="30"/>
      <c r="HP86" s="30"/>
      <c r="HQ86" s="30"/>
      <c r="HR86" s="30"/>
      <c r="HS86" s="30"/>
      <c r="HT86" s="30"/>
      <c r="HU86" s="30"/>
      <c r="HV86" s="30"/>
      <c r="HW86" s="30"/>
      <c r="HX86" s="30"/>
      <c r="HY86" s="30"/>
      <c r="HZ86" s="30"/>
      <c r="IA86" s="30"/>
      <c r="IB86" s="30"/>
    </row>
    <row r="87" spans="1:237" x14ac:dyDescent="0.3">
      <c r="A87" s="194">
        <v>5688</v>
      </c>
      <c r="B87" s="194" t="s">
        <v>2</v>
      </c>
      <c r="C87" s="194" t="s">
        <v>3</v>
      </c>
      <c r="D87" s="196">
        <v>12.314249</v>
      </c>
      <c r="E87" s="122" t="s">
        <v>187</v>
      </c>
      <c r="F87" s="190">
        <v>12.314249</v>
      </c>
      <c r="G87" s="122"/>
      <c r="H87" s="205"/>
      <c r="I87" s="201"/>
      <c r="J87" s="203"/>
      <c r="K87" s="132"/>
      <c r="L87" s="197"/>
      <c r="M87" s="208"/>
      <c r="N87" s="228">
        <f t="shared" si="3"/>
        <v>0</v>
      </c>
      <c r="O87" s="148">
        <v>12.314249</v>
      </c>
      <c r="P87" s="229"/>
      <c r="Q87" s="195">
        <v>0</v>
      </c>
      <c r="R87" s="195">
        <v>0</v>
      </c>
      <c r="S87" s="195">
        <v>0</v>
      </c>
      <c r="T87" s="197">
        <v>0</v>
      </c>
      <c r="U87" s="168">
        <f t="shared" si="4"/>
        <v>12.314249</v>
      </c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  <c r="AP87" s="30"/>
      <c r="AQ87" s="30"/>
      <c r="AR87" s="30"/>
      <c r="AS87" s="30"/>
      <c r="AT87" s="30"/>
      <c r="AU87" s="30"/>
      <c r="AV87" s="30"/>
      <c r="AW87" s="30"/>
      <c r="AX87" s="30"/>
      <c r="AY87" s="30"/>
      <c r="AZ87" s="30"/>
      <c r="BA87" s="30"/>
      <c r="BB87" s="30"/>
      <c r="BC87" s="30"/>
      <c r="BD87" s="30"/>
      <c r="BE87" s="30"/>
      <c r="BF87" s="30"/>
      <c r="BG87" s="30"/>
      <c r="BH87" s="30"/>
      <c r="BI87" s="30"/>
      <c r="BJ87" s="30"/>
      <c r="BK87" s="30"/>
      <c r="BL87" s="30"/>
      <c r="BM87" s="30"/>
      <c r="BN87" s="30"/>
      <c r="BO87" s="30"/>
      <c r="BP87" s="30"/>
      <c r="BQ87" s="30"/>
      <c r="BR87" s="30"/>
      <c r="BS87" s="30"/>
      <c r="BT87" s="30"/>
      <c r="BU87" s="30"/>
      <c r="BV87" s="30"/>
      <c r="BW87" s="30"/>
      <c r="BX87" s="30"/>
      <c r="BY87" s="30"/>
      <c r="BZ87" s="30"/>
      <c r="CA87" s="30"/>
      <c r="CB87" s="30"/>
      <c r="CC87" s="30"/>
      <c r="CD87" s="30"/>
      <c r="CE87" s="30"/>
      <c r="CF87" s="30"/>
      <c r="CG87" s="30"/>
      <c r="CH87" s="30"/>
      <c r="CI87" s="30"/>
      <c r="CJ87" s="30"/>
      <c r="CK87" s="30"/>
      <c r="CL87" s="30"/>
      <c r="CM87" s="30"/>
      <c r="CN87" s="30"/>
      <c r="CO87" s="30"/>
      <c r="CP87" s="30"/>
      <c r="CQ87" s="30"/>
      <c r="CR87" s="30"/>
      <c r="CS87" s="30"/>
      <c r="CT87" s="30"/>
      <c r="CU87" s="30"/>
      <c r="CV87" s="30"/>
      <c r="CW87" s="30"/>
      <c r="CX87" s="30"/>
      <c r="CY87" s="30"/>
      <c r="CZ87" s="30"/>
      <c r="DA87" s="30"/>
      <c r="DB87" s="30"/>
      <c r="DC87" s="30"/>
      <c r="DD87" s="30"/>
      <c r="DE87" s="30"/>
      <c r="DF87" s="30"/>
      <c r="DG87" s="30"/>
      <c r="DH87" s="30"/>
      <c r="DI87" s="30"/>
      <c r="DJ87" s="30"/>
      <c r="DK87" s="30"/>
      <c r="DL87" s="30"/>
      <c r="DM87" s="30"/>
      <c r="DN87" s="30"/>
      <c r="DO87" s="30"/>
      <c r="DP87" s="30"/>
      <c r="DQ87" s="30"/>
      <c r="DR87" s="30"/>
      <c r="DS87" s="30"/>
      <c r="DT87" s="30"/>
      <c r="DU87" s="30"/>
      <c r="DV87" s="30"/>
      <c r="DW87" s="30"/>
      <c r="DX87" s="30"/>
      <c r="DY87" s="30"/>
      <c r="DZ87" s="30"/>
      <c r="EA87" s="30"/>
      <c r="EB87" s="30"/>
      <c r="EC87" s="30"/>
      <c r="ED87" s="30"/>
      <c r="EE87" s="30"/>
      <c r="EF87" s="30"/>
      <c r="EG87" s="30"/>
      <c r="EH87" s="30"/>
      <c r="EI87" s="30"/>
      <c r="EJ87" s="30"/>
      <c r="EK87" s="30"/>
      <c r="EL87" s="30"/>
      <c r="EM87" s="30"/>
      <c r="EN87" s="30"/>
      <c r="EO87" s="30"/>
      <c r="EP87" s="30"/>
      <c r="EQ87" s="30"/>
      <c r="ER87" s="30"/>
      <c r="ES87" s="30"/>
      <c r="ET87" s="30"/>
      <c r="EU87" s="30"/>
      <c r="EV87" s="30"/>
      <c r="EW87" s="30"/>
      <c r="EX87" s="30"/>
      <c r="EY87" s="30"/>
      <c r="EZ87" s="30"/>
      <c r="FA87" s="30"/>
      <c r="FB87" s="30"/>
      <c r="FC87" s="30"/>
      <c r="FD87" s="30"/>
      <c r="FE87" s="30"/>
      <c r="FF87" s="30"/>
      <c r="FG87" s="30"/>
      <c r="FH87" s="30"/>
      <c r="FI87" s="30"/>
      <c r="FJ87" s="30"/>
      <c r="FK87" s="30"/>
      <c r="FL87" s="30"/>
      <c r="FM87" s="30"/>
      <c r="FN87" s="30"/>
      <c r="FO87" s="30"/>
      <c r="FP87" s="30"/>
      <c r="FQ87" s="30"/>
      <c r="FR87" s="30"/>
      <c r="FS87" s="30"/>
      <c r="FT87" s="30"/>
      <c r="FU87" s="30"/>
      <c r="FV87" s="30"/>
      <c r="FW87" s="30"/>
      <c r="FX87" s="30"/>
      <c r="FY87" s="30"/>
      <c r="FZ87" s="30"/>
      <c r="GA87" s="30"/>
      <c r="GB87" s="30"/>
      <c r="GC87" s="30"/>
      <c r="GD87" s="30"/>
      <c r="GE87" s="30"/>
      <c r="GF87" s="30"/>
      <c r="GG87" s="30"/>
      <c r="GH87" s="30"/>
      <c r="GI87" s="30"/>
      <c r="GJ87" s="30"/>
      <c r="GK87" s="30"/>
      <c r="GL87" s="30"/>
      <c r="GM87" s="30"/>
      <c r="GN87" s="30"/>
      <c r="GO87" s="30"/>
      <c r="GP87" s="30"/>
      <c r="GQ87" s="30"/>
      <c r="GR87" s="30"/>
      <c r="GS87" s="30"/>
      <c r="GT87" s="30"/>
      <c r="GU87" s="30"/>
      <c r="GV87" s="30"/>
      <c r="GW87" s="30"/>
      <c r="GX87" s="30"/>
      <c r="GY87" s="30"/>
      <c r="GZ87" s="30"/>
      <c r="HA87" s="30"/>
      <c r="HB87" s="30"/>
      <c r="HC87" s="30"/>
      <c r="HD87" s="30"/>
      <c r="HE87" s="30"/>
      <c r="HF87" s="30"/>
      <c r="HG87" s="30"/>
      <c r="HH87" s="30"/>
      <c r="HI87" s="30"/>
      <c r="HJ87" s="30"/>
      <c r="HK87" s="30"/>
      <c r="HL87" s="30"/>
      <c r="HM87" s="30"/>
      <c r="HN87" s="30"/>
      <c r="HO87" s="30"/>
      <c r="HP87" s="30"/>
      <c r="HQ87" s="30"/>
      <c r="HR87" s="30"/>
      <c r="HS87" s="30"/>
      <c r="HT87" s="30"/>
      <c r="HU87" s="30"/>
      <c r="HV87" s="30"/>
      <c r="HW87" s="30"/>
      <c r="HX87" s="30"/>
      <c r="HY87" s="30"/>
      <c r="HZ87" s="30"/>
      <c r="IA87" s="30"/>
      <c r="IB87" s="30"/>
    </row>
    <row r="88" spans="1:237" x14ac:dyDescent="0.3">
      <c r="A88" s="194">
        <v>5689</v>
      </c>
      <c r="B88" s="194" t="s">
        <v>2</v>
      </c>
      <c r="C88" s="194" t="s">
        <v>3</v>
      </c>
      <c r="D88" s="196">
        <v>16.368836000000002</v>
      </c>
      <c r="E88" s="122"/>
      <c r="F88" s="190"/>
      <c r="G88" s="126"/>
      <c r="H88" s="206"/>
      <c r="I88" s="161"/>
      <c r="J88" s="203"/>
      <c r="K88" s="132" t="s">
        <v>53</v>
      </c>
      <c r="L88" s="197">
        <v>16.368836000000002</v>
      </c>
      <c r="M88" s="73"/>
      <c r="N88" s="228">
        <f t="shared" si="3"/>
        <v>0</v>
      </c>
      <c r="O88" s="148">
        <v>16.368836000000002</v>
      </c>
      <c r="P88" s="229"/>
      <c r="Q88" s="195">
        <v>0</v>
      </c>
      <c r="R88" s="195">
        <v>5.5428999999999999E-2</v>
      </c>
      <c r="S88" s="195">
        <v>6.7480999999999999E-2</v>
      </c>
      <c r="T88" s="197">
        <v>0</v>
      </c>
      <c r="U88" s="168">
        <f t="shared" si="4"/>
        <v>16.245926000000001</v>
      </c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30"/>
      <c r="AV88" s="30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30"/>
      <c r="BH88" s="30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30"/>
      <c r="BT88" s="30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30"/>
      <c r="CF88" s="30"/>
      <c r="CG88" s="30"/>
      <c r="CH88" s="30"/>
      <c r="CI88" s="30"/>
      <c r="CJ88" s="30"/>
      <c r="CK88" s="30"/>
      <c r="CL88" s="30"/>
      <c r="CM88" s="30"/>
      <c r="CN88" s="30"/>
      <c r="CO88" s="30"/>
      <c r="CP88" s="30"/>
      <c r="CQ88" s="30"/>
      <c r="CR88" s="30"/>
      <c r="CS88" s="30"/>
      <c r="CT88" s="30"/>
      <c r="CU88" s="30"/>
      <c r="CV88" s="30"/>
      <c r="CW88" s="30"/>
      <c r="CX88" s="30"/>
      <c r="CY88" s="30"/>
      <c r="CZ88" s="30"/>
      <c r="DA88" s="30"/>
      <c r="DB88" s="30"/>
      <c r="DC88" s="30"/>
      <c r="DD88" s="30"/>
      <c r="DE88" s="30"/>
      <c r="DF88" s="30"/>
      <c r="DG88" s="30"/>
      <c r="DH88" s="30"/>
      <c r="DI88" s="30"/>
      <c r="DJ88" s="30"/>
      <c r="DK88" s="30"/>
      <c r="DL88" s="30"/>
      <c r="DM88" s="30"/>
      <c r="DN88" s="30"/>
      <c r="DO88" s="30"/>
      <c r="DP88" s="30"/>
      <c r="DQ88" s="30"/>
      <c r="DR88" s="30"/>
      <c r="DS88" s="30"/>
      <c r="DT88" s="30"/>
      <c r="DU88" s="30"/>
      <c r="DV88" s="30"/>
      <c r="DW88" s="30"/>
      <c r="DX88" s="30"/>
      <c r="DY88" s="30"/>
      <c r="DZ88" s="30"/>
      <c r="EA88" s="30"/>
      <c r="EB88" s="30"/>
      <c r="EC88" s="30"/>
      <c r="ED88" s="30"/>
      <c r="EE88" s="30"/>
      <c r="EF88" s="30"/>
      <c r="EG88" s="30"/>
      <c r="EH88" s="30"/>
      <c r="EI88" s="30"/>
      <c r="EJ88" s="30"/>
      <c r="EK88" s="30"/>
      <c r="EL88" s="30"/>
      <c r="EM88" s="30"/>
      <c r="EN88" s="30"/>
      <c r="EO88" s="30"/>
      <c r="EP88" s="30"/>
      <c r="EQ88" s="30"/>
      <c r="ER88" s="30"/>
      <c r="ES88" s="30"/>
      <c r="ET88" s="30"/>
      <c r="EU88" s="30"/>
      <c r="EV88" s="30"/>
      <c r="EW88" s="30"/>
      <c r="EX88" s="30"/>
      <c r="EY88" s="30"/>
      <c r="EZ88" s="30"/>
      <c r="FA88" s="30"/>
      <c r="FB88" s="30"/>
      <c r="FC88" s="30"/>
      <c r="FD88" s="30"/>
      <c r="FE88" s="30"/>
      <c r="FF88" s="30"/>
      <c r="FG88" s="30"/>
      <c r="FH88" s="30"/>
      <c r="FI88" s="30"/>
      <c r="FJ88" s="30"/>
      <c r="FK88" s="30"/>
      <c r="FL88" s="30"/>
      <c r="FM88" s="30"/>
      <c r="FN88" s="30"/>
      <c r="FO88" s="30"/>
      <c r="FP88" s="30"/>
      <c r="FQ88" s="30"/>
      <c r="FR88" s="30"/>
      <c r="FS88" s="30"/>
      <c r="FT88" s="30"/>
      <c r="FU88" s="30"/>
      <c r="FV88" s="30"/>
      <c r="FW88" s="30"/>
      <c r="FX88" s="30"/>
      <c r="FY88" s="30"/>
      <c r="FZ88" s="30"/>
      <c r="GA88" s="30"/>
      <c r="GB88" s="30"/>
      <c r="GC88" s="30"/>
      <c r="GD88" s="30"/>
      <c r="GE88" s="30"/>
      <c r="GF88" s="30"/>
      <c r="GG88" s="30"/>
      <c r="GH88" s="30"/>
      <c r="GI88" s="30"/>
      <c r="GJ88" s="30"/>
      <c r="GK88" s="30"/>
      <c r="GL88" s="30"/>
      <c r="GM88" s="30"/>
      <c r="GN88" s="30"/>
      <c r="GO88" s="30"/>
      <c r="GP88" s="30"/>
      <c r="GQ88" s="30"/>
      <c r="GR88" s="30"/>
      <c r="GS88" s="30"/>
      <c r="GT88" s="30"/>
      <c r="GU88" s="30"/>
      <c r="GV88" s="30"/>
      <c r="GW88" s="30"/>
      <c r="GX88" s="30"/>
      <c r="GY88" s="30"/>
      <c r="GZ88" s="30"/>
      <c r="HA88" s="30"/>
      <c r="HB88" s="30"/>
      <c r="HC88" s="30"/>
      <c r="HD88" s="30"/>
      <c r="HE88" s="30"/>
      <c r="HF88" s="30"/>
      <c r="HG88" s="30"/>
      <c r="HH88" s="30"/>
      <c r="HI88" s="30"/>
      <c r="HJ88" s="30"/>
      <c r="HK88" s="30"/>
      <c r="HL88" s="30"/>
      <c r="HM88" s="30"/>
      <c r="HN88" s="30"/>
      <c r="HO88" s="30"/>
      <c r="HP88" s="30"/>
      <c r="HQ88" s="30"/>
      <c r="HR88" s="30"/>
      <c r="HS88" s="30"/>
      <c r="HT88" s="30"/>
      <c r="HU88" s="30"/>
      <c r="HV88" s="30"/>
      <c r="HW88" s="30"/>
      <c r="HX88" s="30"/>
      <c r="HY88" s="30"/>
      <c r="HZ88" s="30"/>
      <c r="IA88" s="30"/>
      <c r="IB88" s="30"/>
    </row>
    <row r="89" spans="1:237" x14ac:dyDescent="0.3">
      <c r="A89" s="194">
        <v>5690</v>
      </c>
      <c r="B89" s="194" t="s">
        <v>2</v>
      </c>
      <c r="C89" s="194" t="s">
        <v>3</v>
      </c>
      <c r="D89" s="196">
        <v>10.614694999999999</v>
      </c>
      <c r="E89" s="122"/>
      <c r="F89" s="190"/>
      <c r="G89" s="122"/>
      <c r="H89" s="205"/>
      <c r="I89" s="201"/>
      <c r="J89" s="203"/>
      <c r="K89" s="132" t="s">
        <v>53</v>
      </c>
      <c r="L89" s="197">
        <v>10.614694999999999</v>
      </c>
      <c r="M89" s="208"/>
      <c r="N89" s="228">
        <f t="shared" si="3"/>
        <v>0</v>
      </c>
      <c r="O89" s="148">
        <v>10.614694999999999</v>
      </c>
      <c r="P89" s="229"/>
      <c r="Q89" s="195">
        <v>0</v>
      </c>
      <c r="R89" s="195">
        <v>0</v>
      </c>
      <c r="S89" s="195">
        <v>0</v>
      </c>
      <c r="T89" s="197">
        <v>0</v>
      </c>
      <c r="U89" s="168">
        <f t="shared" si="4"/>
        <v>10.614694999999999</v>
      </c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  <c r="AP89" s="30"/>
      <c r="AQ89" s="30"/>
      <c r="AR89" s="30"/>
      <c r="AS89" s="30"/>
      <c r="AT89" s="30"/>
      <c r="AU89" s="30"/>
      <c r="AV89" s="30"/>
      <c r="AW89" s="30"/>
      <c r="AX89" s="30"/>
      <c r="AY89" s="30"/>
      <c r="AZ89" s="30"/>
      <c r="BA89" s="30"/>
      <c r="BB89" s="30"/>
      <c r="BC89" s="30"/>
      <c r="BD89" s="30"/>
      <c r="BE89" s="30"/>
      <c r="BF89" s="30"/>
      <c r="BG89" s="30"/>
      <c r="BH89" s="30"/>
      <c r="BI89" s="30"/>
      <c r="BJ89" s="30"/>
      <c r="BK89" s="30"/>
      <c r="BL89" s="30"/>
      <c r="BM89" s="30"/>
      <c r="BN89" s="30"/>
      <c r="BO89" s="30"/>
      <c r="BP89" s="30"/>
      <c r="BQ89" s="30"/>
      <c r="BR89" s="30"/>
      <c r="BS89" s="30"/>
      <c r="BT89" s="30"/>
      <c r="BU89" s="30"/>
      <c r="BV89" s="30"/>
      <c r="BW89" s="30"/>
      <c r="BX89" s="30"/>
      <c r="BY89" s="30"/>
      <c r="BZ89" s="30"/>
      <c r="CA89" s="30"/>
      <c r="CB89" s="30"/>
      <c r="CC89" s="30"/>
      <c r="CD89" s="30"/>
      <c r="CE89" s="30"/>
      <c r="CF89" s="30"/>
      <c r="CG89" s="30"/>
      <c r="CH89" s="30"/>
      <c r="CI89" s="30"/>
      <c r="CJ89" s="30"/>
      <c r="CK89" s="30"/>
      <c r="CL89" s="30"/>
      <c r="CM89" s="30"/>
      <c r="CN89" s="30"/>
      <c r="CO89" s="30"/>
      <c r="CP89" s="30"/>
      <c r="CQ89" s="30"/>
      <c r="CR89" s="30"/>
      <c r="CS89" s="30"/>
      <c r="CT89" s="30"/>
      <c r="CU89" s="30"/>
      <c r="CV89" s="30"/>
      <c r="CW89" s="30"/>
      <c r="CX89" s="30"/>
      <c r="CY89" s="30"/>
      <c r="CZ89" s="30"/>
      <c r="DA89" s="30"/>
      <c r="DB89" s="30"/>
      <c r="DC89" s="30"/>
      <c r="DD89" s="30"/>
      <c r="DE89" s="30"/>
      <c r="DF89" s="30"/>
      <c r="DG89" s="30"/>
      <c r="DH89" s="30"/>
      <c r="DI89" s="30"/>
      <c r="DJ89" s="30"/>
      <c r="DK89" s="30"/>
      <c r="DL89" s="30"/>
      <c r="DM89" s="30"/>
      <c r="DN89" s="30"/>
      <c r="DO89" s="30"/>
      <c r="DP89" s="30"/>
      <c r="DQ89" s="30"/>
      <c r="DR89" s="30"/>
      <c r="DS89" s="30"/>
      <c r="DT89" s="30"/>
      <c r="DU89" s="30"/>
      <c r="DV89" s="30"/>
      <c r="DW89" s="30"/>
      <c r="DX89" s="30"/>
      <c r="DY89" s="30"/>
      <c r="DZ89" s="30"/>
      <c r="EA89" s="30"/>
      <c r="EB89" s="30"/>
      <c r="EC89" s="30"/>
      <c r="ED89" s="30"/>
      <c r="EE89" s="30"/>
      <c r="EF89" s="30"/>
      <c r="EG89" s="30"/>
      <c r="EH89" s="30"/>
      <c r="EI89" s="30"/>
      <c r="EJ89" s="30"/>
      <c r="EK89" s="30"/>
      <c r="EL89" s="30"/>
      <c r="EM89" s="30"/>
      <c r="EN89" s="30"/>
      <c r="EO89" s="30"/>
      <c r="EP89" s="30"/>
      <c r="EQ89" s="30"/>
      <c r="ER89" s="30"/>
      <c r="ES89" s="30"/>
      <c r="ET89" s="30"/>
      <c r="EU89" s="30"/>
      <c r="EV89" s="30"/>
      <c r="EW89" s="30"/>
      <c r="EX89" s="30"/>
      <c r="EY89" s="30"/>
      <c r="EZ89" s="30"/>
      <c r="FA89" s="30"/>
      <c r="FB89" s="30"/>
      <c r="FC89" s="30"/>
      <c r="FD89" s="30"/>
      <c r="FE89" s="30"/>
      <c r="FF89" s="30"/>
      <c r="FG89" s="30"/>
      <c r="FH89" s="30"/>
      <c r="FI89" s="30"/>
      <c r="FJ89" s="30"/>
      <c r="FK89" s="30"/>
      <c r="FL89" s="30"/>
      <c r="FM89" s="30"/>
      <c r="FN89" s="30"/>
      <c r="FO89" s="30"/>
      <c r="FP89" s="30"/>
      <c r="FQ89" s="30"/>
      <c r="FR89" s="30"/>
      <c r="FS89" s="30"/>
      <c r="FT89" s="30"/>
      <c r="FU89" s="30"/>
      <c r="FV89" s="30"/>
      <c r="FW89" s="30"/>
      <c r="FX89" s="30"/>
      <c r="FY89" s="30"/>
      <c r="FZ89" s="30"/>
      <c r="GA89" s="30"/>
      <c r="GB89" s="30"/>
      <c r="GC89" s="30"/>
      <c r="GD89" s="30"/>
      <c r="GE89" s="30"/>
      <c r="GF89" s="30"/>
      <c r="GG89" s="30"/>
      <c r="GH89" s="30"/>
      <c r="GI89" s="30"/>
      <c r="GJ89" s="30"/>
      <c r="GK89" s="30"/>
      <c r="GL89" s="30"/>
      <c r="GM89" s="30"/>
      <c r="GN89" s="30"/>
      <c r="GO89" s="30"/>
      <c r="GP89" s="30"/>
      <c r="GQ89" s="30"/>
      <c r="GR89" s="30"/>
      <c r="GS89" s="30"/>
      <c r="GT89" s="30"/>
      <c r="GU89" s="30"/>
      <c r="GV89" s="30"/>
      <c r="GW89" s="30"/>
      <c r="GX89" s="30"/>
      <c r="GY89" s="30"/>
      <c r="GZ89" s="30"/>
      <c r="HA89" s="30"/>
      <c r="HB89" s="30"/>
      <c r="HC89" s="30"/>
      <c r="HD89" s="30"/>
      <c r="HE89" s="30"/>
      <c r="HF89" s="30"/>
      <c r="HG89" s="30"/>
      <c r="HH89" s="30"/>
      <c r="HI89" s="30"/>
      <c r="HJ89" s="30"/>
      <c r="HK89" s="30"/>
      <c r="HL89" s="30"/>
      <c r="HM89" s="30"/>
      <c r="HN89" s="30"/>
      <c r="HO89" s="30"/>
      <c r="HP89" s="30"/>
      <c r="HQ89" s="30"/>
      <c r="HR89" s="30"/>
      <c r="HS89" s="30"/>
      <c r="HT89" s="30"/>
      <c r="HU89" s="30"/>
      <c r="HV89" s="30"/>
      <c r="HW89" s="30"/>
      <c r="HX89" s="30"/>
      <c r="HY89" s="30"/>
      <c r="HZ89" s="30"/>
      <c r="IA89" s="30"/>
      <c r="IB89" s="30"/>
    </row>
    <row r="90" spans="1:237" x14ac:dyDescent="0.3">
      <c r="A90" s="194">
        <v>5691</v>
      </c>
      <c r="B90" s="194" t="s">
        <v>2</v>
      </c>
      <c r="C90" s="194" t="s">
        <v>3</v>
      </c>
      <c r="D90" s="196">
        <v>28.724238</v>
      </c>
      <c r="E90" s="122" t="s">
        <v>187</v>
      </c>
      <c r="F90" s="190">
        <v>28.724238</v>
      </c>
      <c r="G90" s="122"/>
      <c r="H90" s="205"/>
      <c r="I90" s="201"/>
      <c r="J90" s="203"/>
      <c r="K90" s="132"/>
      <c r="L90" s="197"/>
      <c r="M90" s="65"/>
      <c r="N90" s="228">
        <f t="shared" si="3"/>
        <v>0</v>
      </c>
      <c r="O90" s="148">
        <v>28.724238</v>
      </c>
      <c r="P90" s="229"/>
      <c r="Q90" s="195">
        <v>0</v>
      </c>
      <c r="R90" s="195">
        <v>0</v>
      </c>
      <c r="S90" s="195">
        <v>0.121229</v>
      </c>
      <c r="T90" s="197">
        <v>0</v>
      </c>
      <c r="U90" s="168">
        <f t="shared" si="4"/>
        <v>28.603009</v>
      </c>
    </row>
    <row r="91" spans="1:237" x14ac:dyDescent="0.3">
      <c r="A91" s="194">
        <v>5692</v>
      </c>
      <c r="B91" s="194" t="s">
        <v>2</v>
      </c>
      <c r="C91" s="194" t="s">
        <v>3</v>
      </c>
      <c r="D91" s="196">
        <v>16.637435</v>
      </c>
      <c r="E91" s="122" t="s">
        <v>187</v>
      </c>
      <c r="F91" s="190">
        <v>16.637435</v>
      </c>
      <c r="G91" s="126"/>
      <c r="H91" s="206"/>
      <c r="I91" s="201"/>
      <c r="J91" s="203"/>
      <c r="K91" s="132"/>
      <c r="L91" s="197"/>
      <c r="M91" s="65"/>
      <c r="N91" s="228">
        <f t="shared" si="3"/>
        <v>0</v>
      </c>
      <c r="O91" s="148">
        <v>16.637435</v>
      </c>
      <c r="P91" s="229"/>
      <c r="Q91" s="195">
        <v>0</v>
      </c>
      <c r="R91" s="195">
        <v>5.2230000000000002E-3</v>
      </c>
      <c r="S91" s="195">
        <v>1.153632</v>
      </c>
      <c r="T91" s="197">
        <v>0</v>
      </c>
      <c r="U91" s="168">
        <f t="shared" si="4"/>
        <v>15.478580000000001</v>
      </c>
      <c r="V91" s="13"/>
    </row>
    <row r="92" spans="1:237" x14ac:dyDescent="0.3">
      <c r="A92" s="194">
        <v>5693</v>
      </c>
      <c r="B92" s="194" t="s">
        <v>2</v>
      </c>
      <c r="C92" s="194" t="s">
        <v>3</v>
      </c>
      <c r="D92" s="196">
        <v>14.665789999999999</v>
      </c>
      <c r="E92" s="122" t="s">
        <v>187</v>
      </c>
      <c r="F92" s="190">
        <v>14.665789999999999</v>
      </c>
      <c r="G92" s="122"/>
      <c r="H92" s="119"/>
      <c r="I92" s="201"/>
      <c r="J92" s="203"/>
      <c r="K92" s="132"/>
      <c r="L92" s="197"/>
      <c r="M92" s="208"/>
      <c r="N92" s="228">
        <f t="shared" si="3"/>
        <v>0</v>
      </c>
      <c r="O92" s="148">
        <v>14.665789999999999</v>
      </c>
      <c r="P92" s="229"/>
      <c r="Q92" s="195">
        <v>0</v>
      </c>
      <c r="R92" s="195">
        <v>0</v>
      </c>
      <c r="S92" s="195">
        <v>0</v>
      </c>
      <c r="T92" s="197">
        <v>0</v>
      </c>
      <c r="U92" s="168">
        <f t="shared" si="4"/>
        <v>14.665789999999999</v>
      </c>
    </row>
    <row r="93" spans="1:237" x14ac:dyDescent="0.3">
      <c r="A93" s="194">
        <v>5694</v>
      </c>
      <c r="B93" s="194" t="s">
        <v>2</v>
      </c>
      <c r="C93" s="194" t="s">
        <v>3</v>
      </c>
      <c r="D93" s="196">
        <v>29.318204000000001</v>
      </c>
      <c r="E93" s="122" t="s">
        <v>187</v>
      </c>
      <c r="F93" s="190">
        <v>29.318204000000001</v>
      </c>
      <c r="G93" s="126"/>
      <c r="H93" s="206"/>
      <c r="I93" s="201"/>
      <c r="J93" s="203"/>
      <c r="K93" s="132"/>
      <c r="L93" s="197"/>
      <c r="M93" s="208"/>
      <c r="N93" s="228">
        <f t="shared" si="3"/>
        <v>1.6283690000000028</v>
      </c>
      <c r="O93" s="148">
        <v>27.689834999999999</v>
      </c>
      <c r="P93" s="229"/>
      <c r="Q93" s="195">
        <v>0</v>
      </c>
      <c r="R93" s="195">
        <v>0</v>
      </c>
      <c r="S93" s="195">
        <v>0</v>
      </c>
      <c r="T93" s="197">
        <v>0</v>
      </c>
      <c r="U93" s="168">
        <f t="shared" si="4"/>
        <v>29.318204000000001</v>
      </c>
    </row>
    <row r="94" spans="1:237" x14ac:dyDescent="0.3">
      <c r="A94" s="194">
        <v>5695</v>
      </c>
      <c r="B94" s="194" t="s">
        <v>2</v>
      </c>
      <c r="C94" s="194" t="s">
        <v>3</v>
      </c>
      <c r="D94" s="196">
        <v>20.893502000000002</v>
      </c>
      <c r="E94" s="122" t="s">
        <v>187</v>
      </c>
      <c r="F94" s="190">
        <v>20.893502000000002</v>
      </c>
      <c r="G94" s="122"/>
      <c r="H94" s="205"/>
      <c r="I94" s="201"/>
      <c r="J94" s="203"/>
      <c r="K94" s="132"/>
      <c r="L94" s="197"/>
      <c r="M94" s="208"/>
      <c r="N94" s="228">
        <f t="shared" si="3"/>
        <v>0</v>
      </c>
      <c r="O94" s="148">
        <v>20.893502000000002</v>
      </c>
      <c r="P94" s="229"/>
      <c r="Q94" s="195">
        <v>0</v>
      </c>
      <c r="R94" s="195">
        <v>0</v>
      </c>
      <c r="S94" s="195">
        <v>0.60300500000000001</v>
      </c>
      <c r="T94" s="197">
        <v>0</v>
      </c>
      <c r="U94" s="168">
        <f t="shared" si="4"/>
        <v>20.290497000000002</v>
      </c>
    </row>
    <row r="95" spans="1:237" x14ac:dyDescent="0.3">
      <c r="A95" s="194">
        <v>5696</v>
      </c>
      <c r="B95" s="194" t="s">
        <v>2</v>
      </c>
      <c r="C95" s="194" t="s">
        <v>3</v>
      </c>
      <c r="D95" s="196">
        <v>18.709796000000001</v>
      </c>
      <c r="E95" s="122" t="s">
        <v>187</v>
      </c>
      <c r="F95" s="190">
        <v>18.709796000000001</v>
      </c>
      <c r="G95" s="123"/>
      <c r="H95" s="54"/>
      <c r="I95" s="201"/>
      <c r="J95" s="203"/>
      <c r="K95" s="132"/>
      <c r="L95" s="197"/>
      <c r="M95" s="208"/>
      <c r="N95" s="228">
        <f t="shared" si="3"/>
        <v>0</v>
      </c>
      <c r="O95" s="148">
        <v>18.709796000000001</v>
      </c>
      <c r="P95" s="229"/>
      <c r="Q95" s="195">
        <v>0</v>
      </c>
      <c r="R95" s="195">
        <v>0</v>
      </c>
      <c r="S95" s="195">
        <v>2.245447</v>
      </c>
      <c r="T95" s="197">
        <v>0</v>
      </c>
      <c r="U95" s="168">
        <f t="shared" si="4"/>
        <v>16.464349000000002</v>
      </c>
      <c r="V95" s="13"/>
      <c r="Y95" s="13"/>
    </row>
    <row r="96" spans="1:237" x14ac:dyDescent="0.3">
      <c r="A96" s="194">
        <v>5697</v>
      </c>
      <c r="B96" s="194" t="s">
        <v>2</v>
      </c>
      <c r="C96" s="194" t="s">
        <v>3</v>
      </c>
      <c r="D96" s="196">
        <v>39.809828000000003</v>
      </c>
      <c r="E96" s="122" t="s">
        <v>187</v>
      </c>
      <c r="F96" s="190">
        <v>39.809828000000003</v>
      </c>
      <c r="G96" s="122"/>
      <c r="H96" s="205"/>
      <c r="I96" s="201"/>
      <c r="J96" s="203"/>
      <c r="K96" s="132"/>
      <c r="L96" s="197"/>
      <c r="M96" s="208"/>
      <c r="N96" s="228">
        <f t="shared" si="3"/>
        <v>0</v>
      </c>
      <c r="O96" s="148">
        <v>39.809828000000003</v>
      </c>
      <c r="P96" s="229"/>
      <c r="Q96" s="195">
        <v>0</v>
      </c>
      <c r="R96" s="195">
        <v>0</v>
      </c>
      <c r="S96" s="195">
        <v>10.28276</v>
      </c>
      <c r="T96" s="197">
        <v>0</v>
      </c>
      <c r="U96" s="168">
        <f t="shared" si="4"/>
        <v>29.527068000000003</v>
      </c>
    </row>
    <row r="97" spans="1:21" x14ac:dyDescent="0.3">
      <c r="A97" s="194">
        <v>5698</v>
      </c>
      <c r="B97" s="194" t="s">
        <v>2</v>
      </c>
      <c r="C97" s="194" t="s">
        <v>3</v>
      </c>
      <c r="D97" s="196">
        <v>30.248539000000001</v>
      </c>
      <c r="E97" s="122" t="s">
        <v>187</v>
      </c>
      <c r="F97" s="190">
        <v>18.572859999999999</v>
      </c>
      <c r="G97" s="126" t="s">
        <v>189</v>
      </c>
      <c r="H97" s="206">
        <v>11.675678</v>
      </c>
      <c r="I97" s="201"/>
      <c r="J97" s="203"/>
      <c r="K97" s="132"/>
      <c r="L97" s="197"/>
      <c r="M97" s="208"/>
      <c r="N97" s="228">
        <f t="shared" si="3"/>
        <v>0</v>
      </c>
      <c r="O97" s="148">
        <v>30.248539000000001</v>
      </c>
      <c r="P97" s="229"/>
      <c r="Q97" s="195">
        <v>0</v>
      </c>
      <c r="R97" s="195">
        <v>0</v>
      </c>
      <c r="S97" s="195">
        <v>0</v>
      </c>
      <c r="T97" s="197">
        <v>0</v>
      </c>
      <c r="U97" s="168">
        <f t="shared" si="4"/>
        <v>30.248539000000001</v>
      </c>
    </row>
    <row r="98" spans="1:21" x14ac:dyDescent="0.3">
      <c r="A98" s="194">
        <v>5699</v>
      </c>
      <c r="B98" s="194" t="s">
        <v>2</v>
      </c>
      <c r="C98" s="194" t="s">
        <v>3</v>
      </c>
      <c r="D98" s="196">
        <v>9.720478</v>
      </c>
      <c r="E98" s="122" t="s">
        <v>189</v>
      </c>
      <c r="F98" s="190">
        <v>9.720478</v>
      </c>
      <c r="G98" s="122"/>
      <c r="H98" s="205"/>
      <c r="I98" s="201"/>
      <c r="J98" s="203"/>
      <c r="K98" s="132"/>
      <c r="L98" s="197"/>
      <c r="M98" s="208"/>
      <c r="N98" s="228">
        <f t="shared" si="3"/>
        <v>0</v>
      </c>
      <c r="O98" s="148">
        <v>9.720478</v>
      </c>
      <c r="P98" s="229"/>
      <c r="Q98" s="195">
        <v>0</v>
      </c>
      <c r="R98" s="195">
        <v>0</v>
      </c>
      <c r="S98" s="195">
        <v>0</v>
      </c>
      <c r="T98" s="197">
        <v>0</v>
      </c>
      <c r="U98" s="168">
        <f t="shared" si="4"/>
        <v>9.720478</v>
      </c>
    </row>
    <row r="99" spans="1:21" x14ac:dyDescent="0.3">
      <c r="A99" s="194">
        <v>5700</v>
      </c>
      <c r="B99" s="194" t="s">
        <v>2</v>
      </c>
      <c r="C99" s="194" t="s">
        <v>3</v>
      </c>
      <c r="D99" s="196">
        <v>6.7129669999999999</v>
      </c>
      <c r="E99" s="122" t="s">
        <v>189</v>
      </c>
      <c r="F99" s="190">
        <v>6.7129669999999999</v>
      </c>
      <c r="G99" s="126"/>
      <c r="H99" s="206"/>
      <c r="I99" s="201"/>
      <c r="J99" s="203"/>
      <c r="K99" s="132"/>
      <c r="L99" s="134"/>
      <c r="M99" s="208"/>
      <c r="N99" s="228">
        <f t="shared" si="3"/>
        <v>0</v>
      </c>
      <c r="O99" s="148">
        <v>6.7129669999999999</v>
      </c>
      <c r="P99" s="229"/>
      <c r="Q99" s="195">
        <v>0</v>
      </c>
      <c r="R99" s="195">
        <v>0</v>
      </c>
      <c r="S99" s="195">
        <v>0</v>
      </c>
      <c r="T99" s="197">
        <v>0</v>
      </c>
      <c r="U99" s="168">
        <f t="shared" si="4"/>
        <v>6.7129669999999999</v>
      </c>
    </row>
    <row r="100" spans="1:21" x14ac:dyDescent="0.3">
      <c r="A100" s="194">
        <v>5701</v>
      </c>
      <c r="B100" s="194" t="s">
        <v>2</v>
      </c>
      <c r="C100" s="194" t="s">
        <v>3</v>
      </c>
      <c r="D100" s="196">
        <v>28.784367</v>
      </c>
      <c r="E100" s="122" t="s">
        <v>189</v>
      </c>
      <c r="F100" s="190">
        <v>28.784367</v>
      </c>
      <c r="G100" s="123"/>
      <c r="H100" s="54"/>
      <c r="I100" s="201"/>
      <c r="J100" s="203"/>
      <c r="K100" s="132"/>
      <c r="L100" s="134"/>
      <c r="M100" s="65"/>
      <c r="N100" s="228">
        <f t="shared" si="3"/>
        <v>0</v>
      </c>
      <c r="O100" s="148">
        <v>28.784367</v>
      </c>
      <c r="P100" s="229"/>
      <c r="Q100" s="195">
        <v>3.6889999999999999E-2</v>
      </c>
      <c r="R100" s="195">
        <v>0</v>
      </c>
      <c r="S100" s="195">
        <v>2.7699999999999999E-3</v>
      </c>
      <c r="T100" s="197">
        <v>0</v>
      </c>
      <c r="U100" s="168">
        <f t="shared" si="4"/>
        <v>28.744706999999998</v>
      </c>
    </row>
    <row r="101" spans="1:21" x14ac:dyDescent="0.3">
      <c r="A101" s="194">
        <v>5703</v>
      </c>
      <c r="B101" s="194" t="s">
        <v>2</v>
      </c>
      <c r="C101" s="194" t="s">
        <v>3</v>
      </c>
      <c r="D101" s="196">
        <v>13.634702000000001</v>
      </c>
      <c r="E101" s="122" t="s">
        <v>189</v>
      </c>
      <c r="F101" s="190">
        <v>13.634702000000001</v>
      </c>
      <c r="G101" s="122"/>
      <c r="H101" s="119"/>
      <c r="I101" s="201"/>
      <c r="J101" s="203"/>
      <c r="K101" s="132"/>
      <c r="L101" s="134"/>
      <c r="M101" s="65"/>
      <c r="N101" s="228">
        <f t="shared" si="3"/>
        <v>0</v>
      </c>
      <c r="O101" s="148">
        <v>13.634702000000001</v>
      </c>
      <c r="P101" s="229"/>
      <c r="Q101" s="195">
        <v>0</v>
      </c>
      <c r="R101" s="195">
        <v>0</v>
      </c>
      <c r="S101" s="195">
        <v>0</v>
      </c>
      <c r="T101" s="197">
        <v>0</v>
      </c>
      <c r="U101" s="168">
        <f t="shared" si="4"/>
        <v>13.634702000000001</v>
      </c>
    </row>
    <row r="102" spans="1:21" x14ac:dyDescent="0.3">
      <c r="A102" s="194">
        <v>5716</v>
      </c>
      <c r="B102" s="194" t="s">
        <v>2</v>
      </c>
      <c r="C102" s="194" t="s">
        <v>3</v>
      </c>
      <c r="D102" s="196">
        <v>20.694305</v>
      </c>
      <c r="E102" s="122" t="s">
        <v>51</v>
      </c>
      <c r="F102" s="190">
        <v>20.694305</v>
      </c>
      <c r="G102" s="122"/>
      <c r="H102" s="205"/>
      <c r="I102" s="201"/>
      <c r="J102" s="203"/>
      <c r="K102" s="132"/>
      <c r="L102" s="134"/>
      <c r="M102" s="208"/>
      <c r="N102" s="228">
        <f t="shared" si="3"/>
        <v>0</v>
      </c>
      <c r="O102" s="148">
        <v>20.694305</v>
      </c>
      <c r="P102" s="229"/>
      <c r="Q102" s="195">
        <v>0</v>
      </c>
      <c r="R102" s="195">
        <v>2.5965259999999999</v>
      </c>
      <c r="S102" s="195">
        <v>0</v>
      </c>
      <c r="T102" s="197">
        <v>0</v>
      </c>
      <c r="U102" s="168">
        <f t="shared" si="4"/>
        <v>18.097778999999999</v>
      </c>
    </row>
    <row r="103" spans="1:21" x14ac:dyDescent="0.3">
      <c r="A103" s="194">
        <v>5717</v>
      </c>
      <c r="B103" s="194" t="s">
        <v>2</v>
      </c>
      <c r="C103" s="194" t="s">
        <v>3</v>
      </c>
      <c r="D103" s="196">
        <v>40.012236000000001</v>
      </c>
      <c r="E103" s="122" t="s">
        <v>51</v>
      </c>
      <c r="F103" s="190">
        <v>40.012236000000001</v>
      </c>
      <c r="G103" s="126"/>
      <c r="H103" s="206"/>
      <c r="I103" s="201"/>
      <c r="J103" s="203"/>
      <c r="K103" s="132"/>
      <c r="L103" s="134"/>
      <c r="M103" s="208"/>
      <c r="N103" s="228">
        <f t="shared" si="3"/>
        <v>0</v>
      </c>
      <c r="O103" s="148">
        <v>40.012236000000001</v>
      </c>
      <c r="P103" s="229"/>
      <c r="Q103" s="195">
        <v>0</v>
      </c>
      <c r="R103" s="195">
        <v>0</v>
      </c>
      <c r="S103" s="195">
        <v>26.030073999999999</v>
      </c>
      <c r="T103" s="197">
        <v>0</v>
      </c>
      <c r="U103" s="168">
        <f t="shared" si="4"/>
        <v>13.982162000000002</v>
      </c>
    </row>
    <row r="104" spans="1:21" x14ac:dyDescent="0.3">
      <c r="A104" s="194">
        <v>5718</v>
      </c>
      <c r="B104" s="194" t="s">
        <v>2</v>
      </c>
      <c r="C104" s="194" t="s">
        <v>3</v>
      </c>
      <c r="D104" s="196">
        <v>27.109897</v>
      </c>
      <c r="E104" s="122" t="s">
        <v>51</v>
      </c>
      <c r="F104" s="190">
        <v>27.109897</v>
      </c>
      <c r="G104" s="126"/>
      <c r="H104" s="206"/>
      <c r="I104" s="201"/>
      <c r="J104" s="203"/>
      <c r="K104" s="132"/>
      <c r="L104" s="134"/>
      <c r="M104" s="208"/>
      <c r="N104" s="228">
        <f t="shared" si="3"/>
        <v>0</v>
      </c>
      <c r="O104" s="148">
        <v>27.109897</v>
      </c>
      <c r="P104" s="229"/>
      <c r="Q104" s="195">
        <v>0</v>
      </c>
      <c r="R104" s="195">
        <v>0.222029</v>
      </c>
      <c r="S104" s="195">
        <v>26.887868000000001</v>
      </c>
      <c r="T104" s="197">
        <v>0</v>
      </c>
      <c r="U104" s="168">
        <f t="shared" si="4"/>
        <v>0</v>
      </c>
    </row>
    <row r="105" spans="1:21" x14ac:dyDescent="0.3">
      <c r="A105" s="194">
        <v>5719</v>
      </c>
      <c r="B105" s="194" t="s">
        <v>2</v>
      </c>
      <c r="C105" s="194" t="s">
        <v>3</v>
      </c>
      <c r="D105" s="196">
        <v>94.931980999999993</v>
      </c>
      <c r="E105" s="122" t="s">
        <v>51</v>
      </c>
      <c r="F105" s="190">
        <v>94.931980999999993</v>
      </c>
      <c r="G105" s="126"/>
      <c r="H105" s="206"/>
      <c r="I105" s="201"/>
      <c r="J105" s="203"/>
      <c r="K105" s="222"/>
      <c r="L105" s="136"/>
      <c r="M105" s="82"/>
      <c r="N105" s="228">
        <f t="shared" si="3"/>
        <v>12.043278999999998</v>
      </c>
      <c r="O105" s="148">
        <v>82.888701999999995</v>
      </c>
      <c r="P105" s="229"/>
      <c r="Q105" s="195">
        <v>0</v>
      </c>
      <c r="R105" s="195">
        <v>0</v>
      </c>
      <c r="S105" s="195">
        <v>0</v>
      </c>
      <c r="T105" s="197">
        <v>0</v>
      </c>
      <c r="U105" s="168">
        <f t="shared" si="4"/>
        <v>94.931980999999993</v>
      </c>
    </row>
    <row r="106" spans="1:21" x14ac:dyDescent="0.3">
      <c r="A106" s="194">
        <v>5720</v>
      </c>
      <c r="B106" s="194" t="s">
        <v>2</v>
      </c>
      <c r="C106" s="194" t="s">
        <v>3</v>
      </c>
      <c r="D106" s="196">
        <v>7.8931610000000001</v>
      </c>
      <c r="E106" s="122" t="s">
        <v>182</v>
      </c>
      <c r="F106" s="190">
        <v>7.8931610000000001</v>
      </c>
      <c r="G106" s="126"/>
      <c r="H106" s="206"/>
      <c r="I106" s="201"/>
      <c r="J106" s="203"/>
      <c r="K106" s="222"/>
      <c r="L106" s="136"/>
      <c r="M106" s="65"/>
      <c r="N106" s="228">
        <f t="shared" si="3"/>
        <v>7.8931610000000001</v>
      </c>
      <c r="O106" s="148">
        <v>0</v>
      </c>
      <c r="P106" s="229"/>
      <c r="Q106" s="195">
        <v>0</v>
      </c>
      <c r="R106" s="195">
        <v>1.5452950000000001</v>
      </c>
      <c r="S106" s="195">
        <v>6.3478659999999998</v>
      </c>
      <c r="T106" s="197">
        <v>0</v>
      </c>
      <c r="U106" s="168">
        <f t="shared" si="4"/>
        <v>0</v>
      </c>
    </row>
    <row r="107" spans="1:21" x14ac:dyDescent="0.3">
      <c r="A107" s="194">
        <v>5722</v>
      </c>
      <c r="B107" s="194" t="s">
        <v>2</v>
      </c>
      <c r="C107" s="194" t="s">
        <v>3</v>
      </c>
      <c r="D107" s="196">
        <v>14.857568000000001</v>
      </c>
      <c r="E107" s="122" t="s">
        <v>184</v>
      </c>
      <c r="F107" s="190">
        <v>14.857568000000001</v>
      </c>
      <c r="G107" s="123"/>
      <c r="H107" s="54"/>
      <c r="I107" s="201"/>
      <c r="J107" s="203"/>
      <c r="K107" s="221"/>
      <c r="L107" s="136"/>
      <c r="M107" s="65"/>
      <c r="N107" s="228">
        <f t="shared" si="3"/>
        <v>0</v>
      </c>
      <c r="O107" s="148">
        <v>14.857568000000001</v>
      </c>
      <c r="P107" s="229">
        <v>14.857568000000001</v>
      </c>
      <c r="Q107" s="195">
        <v>0</v>
      </c>
      <c r="R107" s="195">
        <v>0</v>
      </c>
      <c r="S107" s="195">
        <v>0</v>
      </c>
      <c r="T107" s="197">
        <v>0</v>
      </c>
      <c r="U107" s="168">
        <f t="shared" si="4"/>
        <v>14.857568000000001</v>
      </c>
    </row>
    <row r="108" spans="1:21" x14ac:dyDescent="0.3">
      <c r="A108" s="194">
        <v>5730</v>
      </c>
      <c r="B108" s="194" t="s">
        <v>2</v>
      </c>
      <c r="C108" s="194" t="s">
        <v>3</v>
      </c>
      <c r="D108" s="196">
        <v>32.968327000000002</v>
      </c>
      <c r="E108" s="122"/>
      <c r="F108" s="190"/>
      <c r="G108" s="122"/>
      <c r="H108" s="205"/>
      <c r="I108" s="201"/>
      <c r="J108" s="203"/>
      <c r="K108" s="221" t="s">
        <v>54</v>
      </c>
      <c r="L108" s="136">
        <v>32.968327000000002</v>
      </c>
      <c r="M108" s="65"/>
      <c r="N108" s="228">
        <f t="shared" si="3"/>
        <v>0</v>
      </c>
      <c r="O108" s="148">
        <v>32.968327000000002</v>
      </c>
      <c r="P108" s="229">
        <v>32.968327000000002</v>
      </c>
      <c r="Q108" s="195">
        <v>0</v>
      </c>
      <c r="R108" s="195">
        <v>21.366540000000001</v>
      </c>
      <c r="S108" s="195">
        <v>3.4066399999999999</v>
      </c>
      <c r="T108" s="197">
        <v>0</v>
      </c>
      <c r="U108" s="168">
        <f t="shared" si="4"/>
        <v>8.1951470000000022</v>
      </c>
    </row>
    <row r="109" spans="1:21" x14ac:dyDescent="0.3">
      <c r="A109" s="194">
        <v>5732</v>
      </c>
      <c r="B109" s="194" t="s">
        <v>2</v>
      </c>
      <c r="C109" s="194" t="s">
        <v>3</v>
      </c>
      <c r="D109" s="196">
        <v>28.374396999999998</v>
      </c>
      <c r="E109" s="122" t="s">
        <v>187</v>
      </c>
      <c r="F109" s="190">
        <v>28.374396999999998</v>
      </c>
      <c r="G109" s="126"/>
      <c r="H109" s="206"/>
      <c r="I109" s="201">
        <v>0.67518999999999996</v>
      </c>
      <c r="J109" s="203"/>
      <c r="K109" s="221"/>
      <c r="L109" s="136"/>
      <c r="M109" s="82"/>
      <c r="N109" s="228">
        <f t="shared" si="3"/>
        <v>19.061617999999996</v>
      </c>
      <c r="O109" s="148">
        <v>9.3127790000000008</v>
      </c>
      <c r="P109" s="229">
        <v>2.0047549999999998</v>
      </c>
      <c r="Q109" s="195">
        <v>1.0778890000000001</v>
      </c>
      <c r="R109" s="195">
        <v>8.2932469999999991</v>
      </c>
      <c r="S109" s="195">
        <v>17.047079</v>
      </c>
      <c r="T109" s="197">
        <v>0</v>
      </c>
      <c r="U109" s="168">
        <f t="shared" si="4"/>
        <v>1.9561819999999983</v>
      </c>
    </row>
    <row r="110" spans="1:21" x14ac:dyDescent="0.3">
      <c r="A110" s="194">
        <v>5733</v>
      </c>
      <c r="B110" s="194" t="s">
        <v>2</v>
      </c>
      <c r="C110" s="194" t="s">
        <v>3</v>
      </c>
      <c r="D110" s="196">
        <v>22.299665000000001</v>
      </c>
      <c r="E110" s="122" t="s">
        <v>187</v>
      </c>
      <c r="F110" s="190">
        <v>22.299665000000001</v>
      </c>
      <c r="G110" s="126"/>
      <c r="H110" s="206"/>
      <c r="I110" s="201"/>
      <c r="J110" s="203"/>
      <c r="K110" s="221"/>
      <c r="L110" s="136"/>
      <c r="M110" s="82"/>
      <c r="N110" s="228">
        <f t="shared" si="3"/>
        <v>0</v>
      </c>
      <c r="O110" s="148">
        <v>22.299665000000001</v>
      </c>
      <c r="P110" s="229">
        <v>1.965932</v>
      </c>
      <c r="Q110" s="195">
        <v>0</v>
      </c>
      <c r="R110" s="195">
        <v>0</v>
      </c>
      <c r="S110" s="195">
        <v>0</v>
      </c>
      <c r="T110" s="197">
        <v>0</v>
      </c>
      <c r="U110" s="168">
        <f t="shared" si="4"/>
        <v>22.299665000000001</v>
      </c>
    </row>
    <row r="111" spans="1:21" x14ac:dyDescent="0.3">
      <c r="A111" s="194">
        <v>5734</v>
      </c>
      <c r="B111" s="194" t="s">
        <v>2</v>
      </c>
      <c r="C111" s="194" t="s">
        <v>3</v>
      </c>
      <c r="D111" s="196">
        <v>59.361868000000001</v>
      </c>
      <c r="E111" s="122"/>
      <c r="F111" s="190"/>
      <c r="G111" s="122"/>
      <c r="H111" s="205"/>
      <c r="I111" s="201"/>
      <c r="J111" s="203"/>
      <c r="K111" s="222" t="s">
        <v>54</v>
      </c>
      <c r="L111" s="136">
        <v>59.361868000000001</v>
      </c>
      <c r="M111" s="65"/>
      <c r="N111" s="228">
        <f t="shared" si="3"/>
        <v>0</v>
      </c>
      <c r="O111" s="148">
        <v>59.361868000000001</v>
      </c>
      <c r="P111" s="229">
        <v>59.361868000000001</v>
      </c>
      <c r="Q111" s="195">
        <v>0</v>
      </c>
      <c r="R111" s="195">
        <v>0</v>
      </c>
      <c r="S111" s="195">
        <v>26.748270000000002</v>
      </c>
      <c r="T111" s="197">
        <v>0</v>
      </c>
      <c r="U111" s="168">
        <f t="shared" si="4"/>
        <v>32.613597999999996</v>
      </c>
    </row>
    <row r="112" spans="1:21" x14ac:dyDescent="0.3">
      <c r="A112" s="194">
        <v>5735</v>
      </c>
      <c r="B112" s="194" t="s">
        <v>2</v>
      </c>
      <c r="C112" s="194" t="s">
        <v>3</v>
      </c>
      <c r="D112" s="196">
        <v>47.494197999999997</v>
      </c>
      <c r="E112" s="122" t="s">
        <v>189</v>
      </c>
      <c r="F112" s="190">
        <v>3.3932509999999998</v>
      </c>
      <c r="G112" s="126"/>
      <c r="H112" s="206"/>
      <c r="I112" s="201"/>
      <c r="J112" s="203"/>
      <c r="K112" s="222" t="s">
        <v>54</v>
      </c>
      <c r="L112" s="136">
        <v>44.100937999999999</v>
      </c>
      <c r="M112" s="82"/>
      <c r="N112" s="228">
        <f t="shared" si="3"/>
        <v>0</v>
      </c>
      <c r="O112" s="148">
        <v>47.494197999999997</v>
      </c>
      <c r="P112" s="229">
        <v>15.878961</v>
      </c>
      <c r="Q112" s="195">
        <v>4.9442449999999996</v>
      </c>
      <c r="R112" s="195">
        <v>9.1263999999999998E-2</v>
      </c>
      <c r="S112" s="195">
        <v>13.070964</v>
      </c>
      <c r="T112" s="197">
        <v>0</v>
      </c>
      <c r="U112" s="168">
        <f t="shared" si="4"/>
        <v>29.387724999999996</v>
      </c>
    </row>
    <row r="113" spans="1:242" x14ac:dyDescent="0.3">
      <c r="A113" s="194">
        <v>5736</v>
      </c>
      <c r="B113" s="194" t="s">
        <v>2</v>
      </c>
      <c r="C113" s="194" t="s">
        <v>3</v>
      </c>
      <c r="D113" s="196">
        <v>19.675460000000001</v>
      </c>
      <c r="E113" s="122" t="s">
        <v>187</v>
      </c>
      <c r="F113" s="190">
        <v>19.675460000000001</v>
      </c>
      <c r="G113" s="126"/>
      <c r="H113" s="206"/>
      <c r="I113" s="201"/>
      <c r="J113" s="203"/>
      <c r="K113" s="132"/>
      <c r="L113" s="197"/>
      <c r="M113" s="82"/>
      <c r="N113" s="228">
        <f t="shared" si="3"/>
        <v>19.675460000000001</v>
      </c>
      <c r="O113" s="148">
        <v>0</v>
      </c>
      <c r="P113" s="229"/>
      <c r="Q113" s="195">
        <v>8.4768999999999997E-2</v>
      </c>
      <c r="R113" s="195">
        <v>19.229298</v>
      </c>
      <c r="S113" s="195">
        <v>0</v>
      </c>
      <c r="T113" s="197">
        <v>0.36139199999999999</v>
      </c>
      <c r="U113" s="168">
        <f t="shared" si="4"/>
        <v>1.0000000010279564E-6</v>
      </c>
    </row>
    <row r="114" spans="1:242" x14ac:dyDescent="0.3">
      <c r="A114" s="194">
        <v>5737</v>
      </c>
      <c r="B114" s="194" t="s">
        <v>2</v>
      </c>
      <c r="C114" s="194" t="s">
        <v>3</v>
      </c>
      <c r="D114" s="196">
        <v>24.153950999999999</v>
      </c>
      <c r="E114" s="122" t="s">
        <v>187</v>
      </c>
      <c r="F114" s="190">
        <v>24.153950999999999</v>
      </c>
      <c r="G114" s="126"/>
      <c r="H114" s="206"/>
      <c r="I114" s="201">
        <v>0.46724300000000002</v>
      </c>
      <c r="J114" s="203"/>
      <c r="K114" s="132"/>
      <c r="L114" s="197"/>
      <c r="M114" s="65"/>
      <c r="N114" s="228">
        <f t="shared" si="3"/>
        <v>24.153950999999999</v>
      </c>
      <c r="O114" s="148">
        <v>0</v>
      </c>
      <c r="P114" s="229"/>
      <c r="Q114" s="195">
        <v>0</v>
      </c>
      <c r="R114" s="195">
        <v>11.207497999999999</v>
      </c>
      <c r="S114" s="195">
        <v>12.47921</v>
      </c>
      <c r="T114" s="197">
        <v>0</v>
      </c>
      <c r="U114" s="168">
        <f t="shared" si="4"/>
        <v>0.46724299999999985</v>
      </c>
    </row>
    <row r="115" spans="1:242" x14ac:dyDescent="0.3">
      <c r="A115" s="194">
        <v>5738</v>
      </c>
      <c r="B115" s="194" t="s">
        <v>2</v>
      </c>
      <c r="C115" s="194" t="s">
        <v>3</v>
      </c>
      <c r="D115" s="196">
        <v>133.723658</v>
      </c>
      <c r="E115" s="122" t="s">
        <v>187</v>
      </c>
      <c r="F115" s="190">
        <v>133.723658</v>
      </c>
      <c r="G115" s="122"/>
      <c r="H115" s="205"/>
      <c r="I115" s="201">
        <v>13.832816000000001</v>
      </c>
      <c r="J115" s="203"/>
      <c r="K115" s="132"/>
      <c r="L115" s="197"/>
      <c r="M115" s="82"/>
      <c r="N115" s="228">
        <f t="shared" si="3"/>
        <v>85.329204000000004</v>
      </c>
      <c r="O115" s="148">
        <v>48.394454000000003</v>
      </c>
      <c r="P115" s="229">
        <v>48.431170000000002</v>
      </c>
      <c r="Q115" s="195">
        <v>8.0029260000000004</v>
      </c>
      <c r="R115" s="195">
        <v>1.875818</v>
      </c>
      <c r="S115" s="195">
        <v>17.402246000000002</v>
      </c>
      <c r="T115" s="197">
        <v>0.86083699999999996</v>
      </c>
      <c r="U115" s="168">
        <f t="shared" si="4"/>
        <v>105.58183099999999</v>
      </c>
    </row>
    <row r="116" spans="1:242" x14ac:dyDescent="0.3">
      <c r="A116" s="194">
        <v>5739</v>
      </c>
      <c r="B116" s="194" t="s">
        <v>2</v>
      </c>
      <c r="C116" s="194" t="s">
        <v>3</v>
      </c>
      <c r="D116" s="196">
        <v>23.229336</v>
      </c>
      <c r="E116" s="122" t="s">
        <v>187</v>
      </c>
      <c r="F116" s="190">
        <v>23.229336</v>
      </c>
      <c r="G116" s="122"/>
      <c r="H116" s="205"/>
      <c r="I116" s="201"/>
      <c r="J116" s="203"/>
      <c r="K116" s="132"/>
      <c r="L116" s="197"/>
      <c r="M116" s="82"/>
      <c r="N116" s="228">
        <f t="shared" si="3"/>
        <v>0</v>
      </c>
      <c r="O116" s="148">
        <v>23.229336</v>
      </c>
      <c r="P116" s="229">
        <v>23.229336</v>
      </c>
      <c r="Q116" s="195">
        <v>0</v>
      </c>
      <c r="R116" s="195">
        <v>0</v>
      </c>
      <c r="S116" s="195">
        <v>0</v>
      </c>
      <c r="T116" s="197">
        <v>1.7481660000000001</v>
      </c>
      <c r="U116" s="168">
        <f t="shared" si="4"/>
        <v>21.481169999999999</v>
      </c>
    </row>
    <row r="117" spans="1:242" x14ac:dyDescent="0.3">
      <c r="A117" s="194">
        <v>5748</v>
      </c>
      <c r="B117" s="194" t="s">
        <v>2</v>
      </c>
      <c r="C117" s="194" t="s">
        <v>6</v>
      </c>
      <c r="D117" s="196">
        <v>12.469745</v>
      </c>
      <c r="E117" s="122" t="s">
        <v>51</v>
      </c>
      <c r="F117" s="190">
        <v>12.469745</v>
      </c>
      <c r="G117" s="126"/>
      <c r="H117" s="206"/>
      <c r="I117" s="201">
        <v>5.7276400000000001</v>
      </c>
      <c r="J117" s="203"/>
      <c r="K117" s="132"/>
      <c r="L117" s="134"/>
      <c r="M117" s="82"/>
      <c r="N117" s="228">
        <f t="shared" si="3"/>
        <v>6.1406890000000001</v>
      </c>
      <c r="O117" s="148">
        <v>6.3290559999999996</v>
      </c>
      <c r="P117" s="229"/>
      <c r="Q117" s="195">
        <v>0</v>
      </c>
      <c r="R117" s="195">
        <v>9.3746679999999998</v>
      </c>
      <c r="S117" s="195">
        <v>0</v>
      </c>
      <c r="T117" s="197">
        <v>0</v>
      </c>
      <c r="U117" s="168">
        <f t="shared" si="4"/>
        <v>3.0950769999999999</v>
      </c>
    </row>
    <row r="118" spans="1:242" x14ac:dyDescent="0.3">
      <c r="A118" s="194">
        <v>5749</v>
      </c>
      <c r="B118" s="194" t="s">
        <v>2</v>
      </c>
      <c r="C118" s="194" t="s">
        <v>6</v>
      </c>
      <c r="D118" s="196">
        <v>22.238734999999998</v>
      </c>
      <c r="E118" s="122" t="s">
        <v>51</v>
      </c>
      <c r="F118" s="190">
        <v>22.238734999999998</v>
      </c>
      <c r="G118" s="126"/>
      <c r="H118" s="206"/>
      <c r="I118" s="201"/>
      <c r="J118" s="203"/>
      <c r="K118" s="132"/>
      <c r="L118" s="134"/>
      <c r="M118" s="82"/>
      <c r="N118" s="228">
        <f t="shared" si="3"/>
        <v>0.82013899999999751</v>
      </c>
      <c r="O118" s="148">
        <v>21.418596000000001</v>
      </c>
      <c r="P118" s="229"/>
      <c r="Q118" s="195">
        <v>0</v>
      </c>
      <c r="R118" s="195">
        <v>0</v>
      </c>
      <c r="S118" s="195">
        <v>0</v>
      </c>
      <c r="T118" s="197">
        <v>0</v>
      </c>
      <c r="U118" s="168">
        <f t="shared" si="4"/>
        <v>22.238734999999998</v>
      </c>
    </row>
    <row r="119" spans="1:242" x14ac:dyDescent="0.3">
      <c r="A119" s="194">
        <v>5750</v>
      </c>
      <c r="B119" s="194" t="s">
        <v>2</v>
      </c>
      <c r="C119" s="194" t="s">
        <v>6</v>
      </c>
      <c r="D119" s="196">
        <v>11.122767</v>
      </c>
      <c r="E119" s="122" t="s">
        <v>51</v>
      </c>
      <c r="F119" s="190">
        <v>11.122767</v>
      </c>
      <c r="G119" s="122"/>
      <c r="H119" s="205"/>
      <c r="I119" s="201"/>
      <c r="J119" s="203"/>
      <c r="K119" s="132"/>
      <c r="L119" s="134"/>
      <c r="M119" s="82"/>
      <c r="N119" s="228">
        <f t="shared" si="3"/>
        <v>0</v>
      </c>
      <c r="O119" s="148">
        <v>11.122767</v>
      </c>
      <c r="P119" s="229"/>
      <c r="Q119" s="195">
        <v>0</v>
      </c>
      <c r="R119" s="195">
        <v>0</v>
      </c>
      <c r="S119" s="195">
        <v>0</v>
      </c>
      <c r="T119" s="197">
        <v>0</v>
      </c>
      <c r="U119" s="168">
        <f t="shared" si="4"/>
        <v>11.122767</v>
      </c>
    </row>
    <row r="120" spans="1:242" x14ac:dyDescent="0.3">
      <c r="A120" s="194">
        <v>5751</v>
      </c>
      <c r="B120" s="194" t="s">
        <v>2</v>
      </c>
      <c r="C120" s="194" t="s">
        <v>6</v>
      </c>
      <c r="D120" s="196">
        <v>6.1725130000000004</v>
      </c>
      <c r="E120" s="122" t="s">
        <v>51</v>
      </c>
      <c r="F120" s="190">
        <v>6.1725130000000004</v>
      </c>
      <c r="G120" s="123"/>
      <c r="H120" s="54"/>
      <c r="I120" s="201"/>
      <c r="J120" s="203"/>
      <c r="K120" s="221"/>
      <c r="L120" s="220"/>
      <c r="M120" s="82"/>
      <c r="N120" s="228">
        <f t="shared" si="3"/>
        <v>0</v>
      </c>
      <c r="O120" s="148">
        <v>6.1725130000000004</v>
      </c>
      <c r="P120" s="229"/>
      <c r="Q120" s="195">
        <v>0</v>
      </c>
      <c r="R120" s="195">
        <v>0</v>
      </c>
      <c r="S120" s="195">
        <v>0</v>
      </c>
      <c r="T120" s="197">
        <v>0</v>
      </c>
      <c r="U120" s="168">
        <f t="shared" si="4"/>
        <v>6.1725130000000004</v>
      </c>
    </row>
    <row r="121" spans="1:242" s="50" customFormat="1" x14ac:dyDescent="0.3">
      <c r="A121" s="194">
        <v>5752</v>
      </c>
      <c r="B121" s="194" t="s">
        <v>2</v>
      </c>
      <c r="C121" s="194" t="s">
        <v>6</v>
      </c>
      <c r="D121" s="196">
        <v>5.9321429999999999</v>
      </c>
      <c r="E121" s="122" t="s">
        <v>51</v>
      </c>
      <c r="F121" s="190">
        <v>5.9321429999999999</v>
      </c>
      <c r="G121" s="127"/>
      <c r="H121" s="56"/>
      <c r="I121" s="201"/>
      <c r="J121" s="203"/>
      <c r="K121" s="221"/>
      <c r="L121" s="220"/>
      <c r="M121" s="224"/>
      <c r="N121" s="228">
        <f t="shared" si="3"/>
        <v>0</v>
      </c>
      <c r="O121" s="148">
        <v>5.9321429999999999</v>
      </c>
      <c r="P121" s="229"/>
      <c r="Q121" s="195">
        <v>0</v>
      </c>
      <c r="R121" s="195">
        <v>0</v>
      </c>
      <c r="S121" s="195">
        <v>0</v>
      </c>
      <c r="T121" s="197">
        <v>0</v>
      </c>
      <c r="U121" s="168">
        <f t="shared" si="4"/>
        <v>5.9321429999999999</v>
      </c>
    </row>
    <row r="122" spans="1:242" s="39" customFormat="1" x14ac:dyDescent="0.3">
      <c r="A122" s="194">
        <v>5753</v>
      </c>
      <c r="B122" s="194" t="s">
        <v>2</v>
      </c>
      <c r="C122" s="194" t="s">
        <v>6</v>
      </c>
      <c r="D122" s="196">
        <v>17.295280000000002</v>
      </c>
      <c r="E122" s="122" t="s">
        <v>51</v>
      </c>
      <c r="F122" s="190">
        <v>17.295280000000002</v>
      </c>
      <c r="G122" s="124"/>
      <c r="H122" s="120"/>
      <c r="I122" s="227"/>
      <c r="J122" s="203"/>
      <c r="K122" s="223"/>
      <c r="L122" s="219"/>
      <c r="M122" s="129"/>
      <c r="N122" s="228">
        <f t="shared" si="3"/>
        <v>0</v>
      </c>
      <c r="O122" s="148">
        <v>17.295280000000002</v>
      </c>
      <c r="P122" s="229"/>
      <c r="Q122" s="195">
        <v>0</v>
      </c>
      <c r="R122" s="195">
        <v>0</v>
      </c>
      <c r="S122" s="195">
        <v>0</v>
      </c>
      <c r="T122" s="197">
        <v>0</v>
      </c>
      <c r="U122" s="168">
        <f t="shared" si="4"/>
        <v>17.295280000000002</v>
      </c>
      <c r="V122" s="178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5"/>
      <c r="AL122" s="25"/>
      <c r="AM122" s="25"/>
      <c r="AN122" s="25"/>
      <c r="AO122" s="25"/>
      <c r="AP122" s="25"/>
      <c r="AQ122" s="25"/>
      <c r="AR122" s="25"/>
      <c r="AS122" s="25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  <c r="BF122" s="25"/>
      <c r="BG122" s="25"/>
      <c r="BH122" s="25"/>
      <c r="BI122" s="25"/>
      <c r="BJ122" s="25"/>
      <c r="BK122" s="25"/>
      <c r="BL122" s="25"/>
      <c r="BM122" s="25"/>
      <c r="BN122" s="25"/>
      <c r="BO122" s="25"/>
      <c r="BP122" s="25"/>
      <c r="BQ122" s="25"/>
      <c r="BR122" s="25"/>
      <c r="BS122" s="25"/>
      <c r="BT122" s="25"/>
      <c r="BU122" s="25"/>
      <c r="BV122" s="25"/>
      <c r="BW122" s="25"/>
      <c r="BX122" s="25"/>
      <c r="BY122" s="25"/>
      <c r="BZ122" s="25"/>
      <c r="CA122" s="25"/>
      <c r="CB122" s="25"/>
      <c r="CC122" s="25"/>
      <c r="CD122" s="25"/>
      <c r="CE122" s="25"/>
      <c r="CF122" s="25"/>
      <c r="CG122" s="25"/>
      <c r="CH122" s="25"/>
      <c r="CI122" s="25"/>
      <c r="CJ122" s="25"/>
      <c r="CK122" s="25"/>
      <c r="CL122" s="25"/>
      <c r="CM122" s="25"/>
      <c r="CN122" s="25"/>
      <c r="CO122" s="25"/>
      <c r="CP122" s="25"/>
      <c r="CQ122" s="25"/>
      <c r="CR122" s="25"/>
      <c r="CS122" s="25"/>
      <c r="CT122" s="25"/>
      <c r="CU122" s="25"/>
      <c r="CV122" s="25"/>
      <c r="CW122" s="25"/>
      <c r="CX122" s="25"/>
      <c r="CY122" s="25"/>
      <c r="CZ122" s="25"/>
      <c r="DA122" s="25"/>
      <c r="DB122" s="25"/>
      <c r="DC122" s="25"/>
      <c r="DD122" s="25"/>
      <c r="DE122" s="25"/>
      <c r="DF122" s="25"/>
      <c r="DG122" s="25"/>
      <c r="DH122" s="25"/>
      <c r="DI122" s="25"/>
      <c r="DJ122" s="25"/>
      <c r="DK122" s="25"/>
      <c r="DL122" s="25"/>
      <c r="DM122" s="25"/>
      <c r="DN122" s="25"/>
      <c r="DO122" s="25"/>
      <c r="DP122" s="25"/>
      <c r="DQ122" s="25"/>
      <c r="DR122" s="25"/>
      <c r="DS122" s="25"/>
      <c r="DT122" s="25"/>
      <c r="DU122" s="25"/>
      <c r="DV122" s="25"/>
      <c r="DW122" s="25"/>
      <c r="DX122" s="25"/>
      <c r="DY122" s="25"/>
      <c r="DZ122" s="25"/>
      <c r="EA122" s="25"/>
      <c r="EB122" s="25"/>
      <c r="EC122" s="25"/>
      <c r="ED122" s="25"/>
      <c r="EE122" s="25"/>
      <c r="EF122" s="25"/>
      <c r="EG122" s="25"/>
      <c r="EH122" s="25"/>
      <c r="EI122" s="25"/>
      <c r="EJ122" s="25"/>
      <c r="EK122" s="25"/>
      <c r="EL122" s="25"/>
      <c r="EM122" s="25"/>
      <c r="EN122" s="25"/>
      <c r="EO122" s="25"/>
      <c r="EP122" s="25"/>
      <c r="EQ122" s="25"/>
      <c r="ER122" s="25"/>
      <c r="ES122" s="25"/>
      <c r="ET122" s="25"/>
      <c r="EU122" s="25"/>
      <c r="EV122" s="25"/>
      <c r="EW122" s="25"/>
      <c r="EX122" s="25"/>
      <c r="EY122" s="25"/>
      <c r="EZ122" s="25"/>
      <c r="FA122" s="25"/>
      <c r="FB122" s="25"/>
      <c r="FC122" s="25"/>
      <c r="FD122" s="25"/>
      <c r="FE122" s="25"/>
      <c r="FF122" s="25"/>
      <c r="FG122" s="25"/>
      <c r="FH122" s="25"/>
      <c r="FI122" s="25"/>
      <c r="FJ122" s="25"/>
      <c r="FK122" s="25"/>
      <c r="FL122" s="25"/>
      <c r="FM122" s="25"/>
      <c r="FN122" s="25"/>
      <c r="FO122" s="25"/>
      <c r="FP122" s="25"/>
      <c r="FQ122" s="25"/>
      <c r="FR122" s="25"/>
      <c r="FS122" s="25"/>
      <c r="FT122" s="25"/>
      <c r="FU122" s="25"/>
      <c r="FV122" s="25"/>
      <c r="FW122" s="25"/>
      <c r="FX122" s="25"/>
      <c r="FY122" s="25"/>
      <c r="FZ122" s="25"/>
      <c r="GA122" s="25"/>
      <c r="GB122" s="25"/>
      <c r="GC122" s="25"/>
      <c r="GD122" s="25"/>
      <c r="GE122" s="25"/>
      <c r="GF122" s="25"/>
      <c r="GG122" s="25"/>
      <c r="GH122" s="25"/>
      <c r="GI122" s="25"/>
      <c r="GJ122" s="25"/>
      <c r="GK122" s="25"/>
      <c r="GL122" s="25"/>
      <c r="GM122" s="25"/>
      <c r="GN122" s="25"/>
      <c r="GO122" s="25"/>
      <c r="GP122" s="25"/>
      <c r="GQ122" s="25"/>
      <c r="GR122" s="25"/>
      <c r="GS122" s="25"/>
      <c r="GT122" s="25"/>
      <c r="GU122" s="25"/>
      <c r="GV122" s="25"/>
      <c r="GW122" s="25"/>
      <c r="GX122" s="25"/>
      <c r="GY122" s="25"/>
      <c r="GZ122" s="25"/>
      <c r="HA122" s="25"/>
      <c r="HB122" s="25"/>
      <c r="HC122" s="25"/>
      <c r="HD122" s="25"/>
      <c r="HE122" s="25"/>
      <c r="HF122" s="25"/>
      <c r="HG122" s="25"/>
      <c r="HH122" s="25"/>
      <c r="HI122" s="25"/>
      <c r="HJ122" s="25"/>
      <c r="HK122" s="25"/>
      <c r="HL122" s="25"/>
      <c r="HM122" s="25"/>
      <c r="HN122" s="25"/>
      <c r="HO122" s="25"/>
      <c r="HP122" s="25"/>
      <c r="HQ122" s="25"/>
      <c r="HR122" s="25"/>
      <c r="HS122" s="25"/>
      <c r="HT122" s="25"/>
      <c r="HU122" s="25"/>
      <c r="HV122" s="25"/>
      <c r="HW122" s="25"/>
      <c r="HX122" s="25"/>
      <c r="HY122" s="25"/>
      <c r="HZ122" s="25"/>
      <c r="IA122" s="25"/>
      <c r="IB122" s="25"/>
      <c r="IC122" s="25"/>
      <c r="ID122" s="25"/>
      <c r="IE122" s="25"/>
      <c r="IF122" s="25"/>
      <c r="IG122" s="25"/>
      <c r="IH122" s="25"/>
    </row>
    <row r="123" spans="1:242" x14ac:dyDescent="0.3">
      <c r="A123" s="194">
        <v>5754</v>
      </c>
      <c r="B123" s="194" t="s">
        <v>2</v>
      </c>
      <c r="C123" s="194" t="s">
        <v>6</v>
      </c>
      <c r="D123" s="196">
        <v>9.5935980000000001</v>
      </c>
      <c r="E123" s="122" t="s">
        <v>185</v>
      </c>
      <c r="F123" s="190">
        <v>9.5935980000000001</v>
      </c>
      <c r="G123" s="126"/>
      <c r="H123" s="206"/>
      <c r="I123" s="202">
        <v>1.3956299999999999</v>
      </c>
      <c r="J123" s="203"/>
      <c r="K123" s="221"/>
      <c r="L123" s="220"/>
      <c r="M123" s="82"/>
      <c r="N123" s="228">
        <f t="shared" si="3"/>
        <v>9.5935980000000001</v>
      </c>
      <c r="O123" s="148">
        <v>0</v>
      </c>
      <c r="P123" s="229"/>
      <c r="Q123" s="195">
        <v>0</v>
      </c>
      <c r="R123" s="195">
        <v>8.0094700000000003</v>
      </c>
      <c r="S123" s="195">
        <v>0.36990000000000001</v>
      </c>
      <c r="T123" s="197">
        <v>1.115086</v>
      </c>
      <c r="U123" s="168">
        <f t="shared" si="4"/>
        <v>9.9142000000000507E-2</v>
      </c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5"/>
      <c r="AL123" s="25"/>
      <c r="AM123" s="25"/>
      <c r="AN123" s="25"/>
      <c r="AO123" s="25"/>
      <c r="AP123" s="25"/>
      <c r="AQ123" s="25"/>
      <c r="AR123" s="25"/>
      <c r="AS123" s="25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  <c r="BF123" s="25"/>
      <c r="BG123" s="25"/>
      <c r="BH123" s="25"/>
      <c r="BI123" s="25"/>
      <c r="BJ123" s="25"/>
      <c r="BK123" s="25"/>
      <c r="BL123" s="25"/>
      <c r="BM123" s="25"/>
      <c r="BN123" s="25"/>
      <c r="BO123" s="25"/>
      <c r="BP123" s="25"/>
      <c r="BQ123" s="25"/>
      <c r="BR123" s="25"/>
      <c r="BS123" s="25"/>
      <c r="BT123" s="25"/>
      <c r="BU123" s="25"/>
      <c r="BV123" s="25"/>
      <c r="BW123" s="25"/>
      <c r="BX123" s="25"/>
      <c r="BY123" s="25"/>
      <c r="BZ123" s="25"/>
      <c r="CA123" s="25"/>
      <c r="CB123" s="25"/>
      <c r="CC123" s="25"/>
      <c r="CD123" s="25"/>
      <c r="CE123" s="25"/>
      <c r="CF123" s="25"/>
      <c r="CG123" s="25"/>
      <c r="CH123" s="25"/>
      <c r="CI123" s="25"/>
      <c r="CJ123" s="25"/>
      <c r="CK123" s="25"/>
      <c r="CL123" s="25"/>
      <c r="CM123" s="25"/>
      <c r="CN123" s="25"/>
      <c r="CO123" s="25"/>
      <c r="CP123" s="25"/>
      <c r="CQ123" s="25"/>
      <c r="CR123" s="25"/>
      <c r="CS123" s="25"/>
      <c r="CT123" s="25"/>
      <c r="CU123" s="25"/>
      <c r="CV123" s="25"/>
      <c r="CW123" s="25"/>
      <c r="CX123" s="25"/>
      <c r="CY123" s="25"/>
      <c r="CZ123" s="25"/>
      <c r="DA123" s="25"/>
      <c r="DB123" s="25"/>
      <c r="DC123" s="25"/>
      <c r="DD123" s="25"/>
      <c r="DE123" s="25"/>
      <c r="DF123" s="25"/>
      <c r="DG123" s="25"/>
      <c r="DH123" s="25"/>
      <c r="DI123" s="25"/>
      <c r="DJ123" s="25"/>
      <c r="DK123" s="25"/>
      <c r="DL123" s="25"/>
      <c r="DM123" s="25"/>
      <c r="DN123" s="25"/>
      <c r="DO123" s="25"/>
      <c r="DP123" s="25"/>
      <c r="DQ123" s="25"/>
      <c r="DR123" s="25"/>
      <c r="DS123" s="25"/>
      <c r="DT123" s="25"/>
      <c r="DU123" s="25"/>
      <c r="DV123" s="25"/>
      <c r="DW123" s="25"/>
      <c r="DX123" s="25"/>
      <c r="DY123" s="25"/>
      <c r="DZ123" s="25"/>
      <c r="EA123" s="25"/>
      <c r="EB123" s="25"/>
      <c r="EC123" s="25"/>
      <c r="ED123" s="25"/>
      <c r="EE123" s="25"/>
      <c r="EF123" s="25"/>
      <c r="EG123" s="25"/>
      <c r="EH123" s="25"/>
      <c r="EI123" s="25"/>
      <c r="EJ123" s="25"/>
      <c r="EK123" s="25"/>
      <c r="EL123" s="25"/>
      <c r="EM123" s="25"/>
      <c r="EN123" s="25"/>
      <c r="EO123" s="25"/>
      <c r="EP123" s="25"/>
      <c r="EQ123" s="25"/>
      <c r="ER123" s="25"/>
      <c r="ES123" s="25"/>
      <c r="ET123" s="25"/>
      <c r="EU123" s="25"/>
      <c r="EV123" s="25"/>
      <c r="EW123" s="25"/>
      <c r="EX123" s="25"/>
      <c r="EY123" s="25"/>
      <c r="EZ123" s="25"/>
      <c r="FA123" s="25"/>
      <c r="FB123" s="25"/>
      <c r="FC123" s="25"/>
      <c r="FD123" s="25"/>
      <c r="FE123" s="25"/>
      <c r="FF123" s="25"/>
      <c r="FG123" s="25"/>
      <c r="FH123" s="25"/>
      <c r="FI123" s="25"/>
      <c r="FJ123" s="25"/>
      <c r="FK123" s="25"/>
      <c r="FL123" s="25"/>
      <c r="FM123" s="25"/>
      <c r="FN123" s="25"/>
      <c r="FO123" s="25"/>
      <c r="FP123" s="25"/>
      <c r="FQ123" s="25"/>
      <c r="FR123" s="25"/>
      <c r="FS123" s="25"/>
      <c r="FT123" s="25"/>
      <c r="FU123" s="25"/>
      <c r="FV123" s="25"/>
      <c r="FW123" s="25"/>
      <c r="FX123" s="25"/>
      <c r="FY123" s="25"/>
      <c r="FZ123" s="25"/>
      <c r="GA123" s="25"/>
      <c r="GB123" s="25"/>
      <c r="GC123" s="25"/>
      <c r="GD123" s="25"/>
      <c r="GE123" s="25"/>
      <c r="GF123" s="25"/>
      <c r="GG123" s="25"/>
      <c r="GH123" s="25"/>
      <c r="GI123" s="25"/>
      <c r="GJ123" s="25"/>
      <c r="GK123" s="25"/>
      <c r="GL123" s="25"/>
      <c r="GM123" s="25"/>
      <c r="GN123" s="25"/>
      <c r="GO123" s="25"/>
      <c r="GP123" s="25"/>
      <c r="GQ123" s="25"/>
      <c r="GR123" s="25"/>
      <c r="GS123" s="25"/>
      <c r="GT123" s="25"/>
      <c r="GU123" s="25"/>
      <c r="GV123" s="25"/>
      <c r="GW123" s="25"/>
      <c r="GX123" s="25"/>
      <c r="GY123" s="25"/>
      <c r="GZ123" s="25"/>
      <c r="HA123" s="25"/>
      <c r="HB123" s="25"/>
      <c r="HC123" s="25"/>
      <c r="HD123" s="25"/>
      <c r="HE123" s="25"/>
      <c r="HF123" s="25"/>
      <c r="HG123" s="25"/>
      <c r="HH123" s="25"/>
      <c r="HI123" s="25"/>
      <c r="HJ123" s="25"/>
      <c r="HK123" s="25"/>
      <c r="HL123" s="25"/>
      <c r="HM123" s="25"/>
      <c r="HN123" s="25"/>
      <c r="HO123" s="25"/>
      <c r="HP123" s="25"/>
      <c r="HQ123" s="25"/>
      <c r="HR123" s="25"/>
      <c r="HS123" s="25"/>
      <c r="HT123" s="25"/>
      <c r="HU123" s="25"/>
      <c r="HV123" s="25"/>
      <c r="HW123" s="25"/>
      <c r="HX123" s="25"/>
      <c r="HY123" s="25"/>
      <c r="HZ123" s="25"/>
      <c r="IA123" s="25"/>
      <c r="IB123" s="25"/>
      <c r="IC123" s="25"/>
      <c r="ID123" s="25"/>
      <c r="IE123" s="25"/>
      <c r="IF123" s="25"/>
      <c r="IG123" s="25"/>
      <c r="IH123" s="25"/>
    </row>
    <row r="124" spans="1:242" x14ac:dyDescent="0.3">
      <c r="A124" s="194">
        <v>5756</v>
      </c>
      <c r="B124" s="194" t="s">
        <v>2</v>
      </c>
      <c r="C124" s="194" t="s">
        <v>6</v>
      </c>
      <c r="D124" s="196">
        <v>8.6809010000000004</v>
      </c>
      <c r="E124" s="122"/>
      <c r="F124" s="190"/>
      <c r="G124" s="126"/>
      <c r="H124" s="206"/>
      <c r="I124" s="202"/>
      <c r="J124" s="203"/>
      <c r="K124" s="221" t="s">
        <v>53</v>
      </c>
      <c r="L124" s="136">
        <v>8.6809010000000004</v>
      </c>
      <c r="M124" s="82"/>
      <c r="N124" s="228">
        <f t="shared" si="3"/>
        <v>0</v>
      </c>
      <c r="O124" s="148">
        <v>8.6809010000000004</v>
      </c>
      <c r="P124" s="229">
        <v>8.6809010000000004</v>
      </c>
      <c r="Q124" s="195">
        <v>0</v>
      </c>
      <c r="R124" s="195">
        <v>0</v>
      </c>
      <c r="S124" s="195">
        <v>0</v>
      </c>
      <c r="T124" s="197">
        <v>0</v>
      </c>
      <c r="U124" s="168">
        <f t="shared" si="4"/>
        <v>8.6809010000000004</v>
      </c>
    </row>
    <row r="125" spans="1:242" x14ac:dyDescent="0.3">
      <c r="A125" s="194">
        <v>5757</v>
      </c>
      <c r="B125" s="194" t="s">
        <v>2</v>
      </c>
      <c r="C125" s="194" t="s">
        <v>6</v>
      </c>
      <c r="D125" s="196">
        <v>21.708335999999999</v>
      </c>
      <c r="E125" s="122"/>
      <c r="F125" s="190"/>
      <c r="G125" s="122"/>
      <c r="H125" s="205"/>
      <c r="I125" s="202"/>
      <c r="J125" s="203"/>
      <c r="K125" s="221" t="s">
        <v>53</v>
      </c>
      <c r="L125" s="136">
        <v>21.708335999999999</v>
      </c>
      <c r="M125" s="82"/>
      <c r="N125" s="228">
        <f t="shared" si="3"/>
        <v>0</v>
      </c>
      <c r="O125" s="148">
        <v>21.708335999999999</v>
      </c>
      <c r="P125" s="229">
        <v>21.708335999999999</v>
      </c>
      <c r="Q125" s="195">
        <v>0</v>
      </c>
      <c r="R125" s="195">
        <v>0</v>
      </c>
      <c r="S125" s="195">
        <v>0</v>
      </c>
      <c r="T125" s="197">
        <v>0</v>
      </c>
      <c r="U125" s="168">
        <f t="shared" si="4"/>
        <v>21.708335999999999</v>
      </c>
    </row>
    <row r="126" spans="1:242" x14ac:dyDescent="0.3">
      <c r="A126" s="194">
        <v>5758</v>
      </c>
      <c r="B126" s="194" t="s">
        <v>2</v>
      </c>
      <c r="C126" s="194" t="s">
        <v>6</v>
      </c>
      <c r="D126" s="196">
        <v>11.716263</v>
      </c>
      <c r="E126" s="122"/>
      <c r="F126" s="190"/>
      <c r="G126" s="122"/>
      <c r="H126" s="205"/>
      <c r="I126" s="202"/>
      <c r="J126" s="203"/>
      <c r="K126" s="221" t="s">
        <v>53</v>
      </c>
      <c r="L126" s="136">
        <v>11.716263</v>
      </c>
      <c r="M126" s="82"/>
      <c r="N126" s="228">
        <f t="shared" si="3"/>
        <v>0</v>
      </c>
      <c r="O126" s="148">
        <v>11.716263</v>
      </c>
      <c r="P126" s="229"/>
      <c r="Q126" s="195">
        <v>0</v>
      </c>
      <c r="R126" s="195">
        <v>0</v>
      </c>
      <c r="S126" s="195">
        <v>1.3248070000000001</v>
      </c>
      <c r="T126" s="197">
        <v>0</v>
      </c>
      <c r="U126" s="168">
        <f t="shared" si="4"/>
        <v>10.391456</v>
      </c>
    </row>
    <row r="127" spans="1:242" x14ac:dyDescent="0.3">
      <c r="A127" s="194">
        <v>5759</v>
      </c>
      <c r="B127" s="194" t="s">
        <v>2</v>
      </c>
      <c r="C127" s="194" t="s">
        <v>6</v>
      </c>
      <c r="D127" s="196">
        <v>4.4397409999999997</v>
      </c>
      <c r="E127" s="122"/>
      <c r="F127" s="190"/>
      <c r="G127" s="126"/>
      <c r="H127" s="206"/>
      <c r="I127" s="202"/>
      <c r="J127" s="203"/>
      <c r="K127" s="222" t="s">
        <v>53</v>
      </c>
      <c r="L127" s="136">
        <v>4.4397409999999997</v>
      </c>
      <c r="M127" s="82"/>
      <c r="N127" s="228">
        <f t="shared" si="3"/>
        <v>0</v>
      </c>
      <c r="O127" s="148">
        <v>4.4397409999999997</v>
      </c>
      <c r="P127" s="229">
        <v>4.4397409999999997</v>
      </c>
      <c r="Q127" s="195">
        <v>0</v>
      </c>
      <c r="R127" s="195">
        <v>0.122728</v>
      </c>
      <c r="S127" s="195">
        <v>4.3097260000000004</v>
      </c>
      <c r="T127" s="197">
        <v>0</v>
      </c>
      <c r="U127" s="168">
        <f t="shared" si="4"/>
        <v>7.2869999999989332E-3</v>
      </c>
    </row>
    <row r="128" spans="1:242" x14ac:dyDescent="0.3">
      <c r="A128" s="194">
        <v>5760</v>
      </c>
      <c r="B128" s="194" t="s">
        <v>2</v>
      </c>
      <c r="C128" s="194" t="s">
        <v>6</v>
      </c>
      <c r="D128" s="196">
        <v>7.4975120000000004</v>
      </c>
      <c r="E128" s="122"/>
      <c r="F128" s="190"/>
      <c r="G128" s="126"/>
      <c r="H128" s="206"/>
      <c r="I128" s="202"/>
      <c r="J128" s="203"/>
      <c r="K128" s="132" t="s">
        <v>53</v>
      </c>
      <c r="L128" s="134">
        <v>7.4975120000000004</v>
      </c>
      <c r="M128" s="208"/>
      <c r="N128" s="228">
        <f t="shared" si="3"/>
        <v>0</v>
      </c>
      <c r="O128" s="148">
        <v>7.4975120000000004</v>
      </c>
      <c r="P128" s="229">
        <v>7.4975120000000004</v>
      </c>
      <c r="Q128" s="195">
        <v>0</v>
      </c>
      <c r="R128" s="195">
        <v>0.57660500000000003</v>
      </c>
      <c r="S128" s="195">
        <v>6.108498</v>
      </c>
      <c r="T128" s="197">
        <v>0</v>
      </c>
      <c r="U128" s="168">
        <f t="shared" si="4"/>
        <v>0.8124090000000006</v>
      </c>
    </row>
    <row r="129" spans="1:21" x14ac:dyDescent="0.3">
      <c r="A129" s="194">
        <v>5761</v>
      </c>
      <c r="B129" s="194" t="s">
        <v>2</v>
      </c>
      <c r="C129" s="194" t="s">
        <v>6</v>
      </c>
      <c r="D129" s="196">
        <v>16.211763999999999</v>
      </c>
      <c r="E129" s="122"/>
      <c r="F129" s="190"/>
      <c r="G129" s="126"/>
      <c r="H129" s="206"/>
      <c r="I129" s="202"/>
      <c r="J129" s="203"/>
      <c r="K129" s="221" t="s">
        <v>53</v>
      </c>
      <c r="L129" s="136">
        <v>16.211763999999999</v>
      </c>
      <c r="M129" s="82"/>
      <c r="N129" s="228">
        <f t="shared" si="3"/>
        <v>0</v>
      </c>
      <c r="O129" s="148">
        <v>16.211763999999999</v>
      </c>
      <c r="P129" s="229">
        <v>16.211763999999999</v>
      </c>
      <c r="Q129" s="195">
        <v>0</v>
      </c>
      <c r="R129" s="195">
        <v>0</v>
      </c>
      <c r="S129" s="195">
        <v>0</v>
      </c>
      <c r="T129" s="197">
        <v>0</v>
      </c>
      <c r="U129" s="168">
        <f t="shared" si="4"/>
        <v>16.211763999999999</v>
      </c>
    </row>
    <row r="130" spans="1:21" x14ac:dyDescent="0.3">
      <c r="A130" s="194">
        <v>5762</v>
      </c>
      <c r="B130" s="194" t="s">
        <v>2</v>
      </c>
      <c r="C130" s="194" t="s">
        <v>6</v>
      </c>
      <c r="D130" s="196">
        <v>11.299137</v>
      </c>
      <c r="E130" s="122"/>
      <c r="F130" s="190"/>
      <c r="G130" s="126"/>
      <c r="H130" s="206"/>
      <c r="I130" s="202"/>
      <c r="J130" s="203"/>
      <c r="K130" s="222" t="s">
        <v>53</v>
      </c>
      <c r="L130" s="136">
        <v>11.299137</v>
      </c>
      <c r="M130" s="82"/>
      <c r="N130" s="228">
        <f t="shared" ref="N130:N186" si="5">D130-O130</f>
        <v>0</v>
      </c>
      <c r="O130" s="148">
        <v>11.299137</v>
      </c>
      <c r="P130" s="229">
        <v>11.299137</v>
      </c>
      <c r="Q130" s="195">
        <v>0</v>
      </c>
      <c r="R130" s="195">
        <v>0</v>
      </c>
      <c r="S130" s="195">
        <v>2.5160279999999999</v>
      </c>
      <c r="T130" s="197">
        <v>0</v>
      </c>
      <c r="U130" s="168">
        <f t="shared" ref="U130:U186" si="6">D130-(Q130+R130+S130+T130)</f>
        <v>8.7831089999999996</v>
      </c>
    </row>
    <row r="131" spans="1:21" x14ac:dyDescent="0.3">
      <c r="A131" s="194">
        <v>5763</v>
      </c>
      <c r="B131" s="194" t="s">
        <v>2</v>
      </c>
      <c r="C131" s="194" t="s">
        <v>6</v>
      </c>
      <c r="D131" s="196">
        <v>160.53976800000001</v>
      </c>
      <c r="E131" s="122"/>
      <c r="F131" s="190"/>
      <c r="G131" s="126"/>
      <c r="H131" s="206"/>
      <c r="I131" s="202"/>
      <c r="J131" s="203"/>
      <c r="K131" s="222" t="s">
        <v>53</v>
      </c>
      <c r="L131" s="136">
        <v>160.53976800000001</v>
      </c>
      <c r="M131" s="82"/>
      <c r="N131" s="228">
        <f t="shared" si="5"/>
        <v>0</v>
      </c>
      <c r="O131" s="148">
        <v>160.53976800000001</v>
      </c>
      <c r="P131" s="229"/>
      <c r="Q131" s="195">
        <v>55.874603999999998</v>
      </c>
      <c r="R131" s="195">
        <v>17.896961999999998</v>
      </c>
      <c r="S131" s="195">
        <v>70.179349000000002</v>
      </c>
      <c r="T131" s="197">
        <v>0.94653299999999996</v>
      </c>
      <c r="U131" s="168">
        <f t="shared" si="6"/>
        <v>15.642320000000012</v>
      </c>
    </row>
    <row r="132" spans="1:21" x14ac:dyDescent="0.3">
      <c r="A132" s="194">
        <v>5764</v>
      </c>
      <c r="B132" s="194" t="s">
        <v>2</v>
      </c>
      <c r="C132" s="194" t="s">
        <v>6</v>
      </c>
      <c r="D132" s="196">
        <v>10.417878999999999</v>
      </c>
      <c r="F132" s="190"/>
      <c r="G132" s="126"/>
      <c r="H132" s="206"/>
      <c r="I132" s="202"/>
      <c r="J132" s="203"/>
      <c r="K132" s="132" t="s">
        <v>53</v>
      </c>
      <c r="L132" s="197">
        <v>10.417878999999999</v>
      </c>
      <c r="M132" s="82"/>
      <c r="N132" s="228">
        <f t="shared" si="5"/>
        <v>0</v>
      </c>
      <c r="O132" s="148">
        <v>10.417878999999999</v>
      </c>
      <c r="P132" s="229">
        <v>10.417878999999999</v>
      </c>
      <c r="Q132" s="195">
        <v>0</v>
      </c>
      <c r="R132" s="195">
        <v>0</v>
      </c>
      <c r="S132" s="195">
        <v>0</v>
      </c>
      <c r="T132" s="197">
        <v>0</v>
      </c>
      <c r="U132" s="168">
        <f t="shared" si="6"/>
        <v>10.417878999999999</v>
      </c>
    </row>
    <row r="133" spans="1:21" x14ac:dyDescent="0.3">
      <c r="A133" s="194">
        <v>5765</v>
      </c>
      <c r="B133" s="194" t="s">
        <v>2</v>
      </c>
      <c r="C133" s="194" t="s">
        <v>6</v>
      </c>
      <c r="D133" s="196">
        <v>19.449938</v>
      </c>
      <c r="E133" s="123"/>
      <c r="F133" s="187"/>
      <c r="G133" s="126"/>
      <c r="H133" s="206"/>
      <c r="I133" s="202">
        <v>2.4079519999999999</v>
      </c>
      <c r="J133" s="203"/>
      <c r="K133" s="132" t="s">
        <v>53</v>
      </c>
      <c r="L133" s="197">
        <v>19.449938</v>
      </c>
      <c r="M133" s="82"/>
      <c r="N133" s="228">
        <f t="shared" si="5"/>
        <v>0</v>
      </c>
      <c r="O133" s="148">
        <v>19.449938</v>
      </c>
      <c r="P133" s="229"/>
      <c r="Q133" s="195">
        <v>0</v>
      </c>
      <c r="R133" s="195">
        <v>1.766465</v>
      </c>
      <c r="S133" s="195">
        <v>0</v>
      </c>
      <c r="T133" s="197">
        <v>0</v>
      </c>
      <c r="U133" s="168">
        <f t="shared" si="6"/>
        <v>17.683472999999999</v>
      </c>
    </row>
    <row r="134" spans="1:21" x14ac:dyDescent="0.3">
      <c r="A134" s="194">
        <v>5766</v>
      </c>
      <c r="B134" s="194" t="s">
        <v>2</v>
      </c>
      <c r="C134" s="194" t="s">
        <v>6</v>
      </c>
      <c r="D134" s="196">
        <v>17.861611</v>
      </c>
      <c r="E134" s="123" t="s">
        <v>187</v>
      </c>
      <c r="F134" s="187">
        <v>17.861611</v>
      </c>
      <c r="G134" s="126"/>
      <c r="H134" s="206"/>
      <c r="I134" s="202">
        <v>1.7680419999999999</v>
      </c>
      <c r="J134" s="203"/>
      <c r="K134" s="132"/>
      <c r="L134" s="197"/>
      <c r="M134" s="82"/>
      <c r="N134" s="228">
        <f t="shared" si="5"/>
        <v>2.9716590000000007</v>
      </c>
      <c r="O134" s="148">
        <v>14.889951999999999</v>
      </c>
      <c r="P134" s="229"/>
      <c r="Q134" s="195">
        <v>0</v>
      </c>
      <c r="R134" s="195">
        <v>0</v>
      </c>
      <c r="S134" s="195">
        <v>0</v>
      </c>
      <c r="T134" s="197">
        <v>0</v>
      </c>
      <c r="U134" s="168">
        <f t="shared" si="6"/>
        <v>17.861611</v>
      </c>
    </row>
    <row r="135" spans="1:21" x14ac:dyDescent="0.3">
      <c r="A135" s="194">
        <v>5767</v>
      </c>
      <c r="B135" s="194" t="s">
        <v>2</v>
      </c>
      <c r="C135" s="194" t="s">
        <v>6</v>
      </c>
      <c r="D135" s="196">
        <v>16.77948</v>
      </c>
      <c r="E135" s="123"/>
      <c r="F135" s="187"/>
      <c r="G135" s="122"/>
      <c r="H135" s="205"/>
      <c r="I135" s="202">
        <v>1.5256E-2</v>
      </c>
      <c r="J135" s="203"/>
      <c r="K135" s="132" t="s">
        <v>53</v>
      </c>
      <c r="L135" s="197">
        <v>16.77948</v>
      </c>
      <c r="M135" s="82"/>
      <c r="N135" s="228">
        <f t="shared" si="5"/>
        <v>0</v>
      </c>
      <c r="O135" s="148">
        <v>16.77948</v>
      </c>
      <c r="P135" s="229"/>
      <c r="Q135" s="195">
        <v>0</v>
      </c>
      <c r="R135" s="195">
        <v>0.55761899999999998</v>
      </c>
      <c r="S135" s="195">
        <v>10.024027999999999</v>
      </c>
      <c r="T135" s="197">
        <v>0</v>
      </c>
      <c r="U135" s="168">
        <f t="shared" si="6"/>
        <v>6.1978329999999993</v>
      </c>
    </row>
    <row r="136" spans="1:21" x14ac:dyDescent="0.3">
      <c r="A136" s="194">
        <v>5768</v>
      </c>
      <c r="B136" s="194" t="s">
        <v>2</v>
      </c>
      <c r="C136" s="194" t="s">
        <v>6</v>
      </c>
      <c r="D136" s="196">
        <v>65.726456999999996</v>
      </c>
      <c r="E136" s="123" t="s">
        <v>187</v>
      </c>
      <c r="F136" s="187">
        <v>65.726456999999996</v>
      </c>
      <c r="G136" s="126"/>
      <c r="H136" s="206"/>
      <c r="I136" s="202"/>
      <c r="J136" s="203"/>
      <c r="K136" s="132"/>
      <c r="L136" s="197"/>
      <c r="M136" s="82"/>
      <c r="N136" s="228">
        <f t="shared" si="5"/>
        <v>0</v>
      </c>
      <c r="O136" s="148">
        <v>65.726456999999996</v>
      </c>
      <c r="P136" s="229">
        <v>2.262775</v>
      </c>
      <c r="Q136" s="195">
        <v>0</v>
      </c>
      <c r="R136" s="195">
        <v>0</v>
      </c>
      <c r="S136" s="195">
        <v>0.110934</v>
      </c>
      <c r="T136" s="197">
        <v>0</v>
      </c>
      <c r="U136" s="168">
        <f t="shared" si="6"/>
        <v>65.615522999999996</v>
      </c>
    </row>
    <row r="137" spans="1:21" x14ac:dyDescent="0.3">
      <c r="A137" s="194">
        <v>5769</v>
      </c>
      <c r="B137" s="194" t="s">
        <v>2</v>
      </c>
      <c r="C137" s="194" t="s">
        <v>6</v>
      </c>
      <c r="D137" s="196">
        <v>23.431101999999999</v>
      </c>
      <c r="E137" s="122" t="s">
        <v>187</v>
      </c>
      <c r="F137" s="190">
        <v>23.431101999999999</v>
      </c>
      <c r="G137" s="122"/>
      <c r="H137" s="119"/>
      <c r="I137" s="202"/>
      <c r="J137" s="203"/>
      <c r="K137" s="221"/>
      <c r="L137" s="136"/>
      <c r="M137" s="82"/>
      <c r="N137" s="228">
        <f t="shared" si="5"/>
        <v>0</v>
      </c>
      <c r="O137" s="148">
        <v>23.431101999999999</v>
      </c>
      <c r="P137" s="229"/>
      <c r="Q137" s="195">
        <v>0</v>
      </c>
      <c r="R137" s="195">
        <v>0</v>
      </c>
      <c r="S137" s="195">
        <v>0</v>
      </c>
      <c r="T137" s="197">
        <v>0</v>
      </c>
      <c r="U137" s="168">
        <f t="shared" si="6"/>
        <v>23.431101999999999</v>
      </c>
    </row>
    <row r="138" spans="1:21" x14ac:dyDescent="0.3">
      <c r="A138" s="194">
        <v>5770</v>
      </c>
      <c r="B138" s="194" t="s">
        <v>2</v>
      </c>
      <c r="C138" s="194" t="s">
        <v>6</v>
      </c>
      <c r="D138" s="196">
        <v>25.250435</v>
      </c>
      <c r="E138" s="122" t="s">
        <v>187</v>
      </c>
      <c r="F138" s="190">
        <v>25.250435</v>
      </c>
      <c r="G138" s="126"/>
      <c r="H138" s="206"/>
      <c r="I138" s="202"/>
      <c r="J138" s="203"/>
      <c r="K138" s="221"/>
      <c r="L138" s="136"/>
      <c r="M138" s="82"/>
      <c r="N138" s="228">
        <f t="shared" si="5"/>
        <v>0</v>
      </c>
      <c r="O138" s="148">
        <v>25.250435</v>
      </c>
      <c r="P138" s="229"/>
      <c r="Q138" s="195">
        <v>0.75279399999999996</v>
      </c>
      <c r="R138" s="195">
        <v>0.69928000000000001</v>
      </c>
      <c r="S138" s="195">
        <v>9.2101729999999993</v>
      </c>
      <c r="T138" s="197">
        <v>0</v>
      </c>
      <c r="U138" s="168">
        <f t="shared" si="6"/>
        <v>14.588188000000001</v>
      </c>
    </row>
    <row r="139" spans="1:21" x14ac:dyDescent="0.3">
      <c r="A139" s="194">
        <v>5771</v>
      </c>
      <c r="B139" s="194" t="s">
        <v>2</v>
      </c>
      <c r="C139" s="194" t="s">
        <v>6</v>
      </c>
      <c r="D139" s="196">
        <v>22.443231000000001</v>
      </c>
      <c r="E139" s="122" t="s">
        <v>187</v>
      </c>
      <c r="F139" s="190">
        <v>22.443231000000001</v>
      </c>
      <c r="G139" s="126"/>
      <c r="H139" s="206"/>
      <c r="I139" s="202"/>
      <c r="J139" s="203"/>
      <c r="K139" s="221"/>
      <c r="L139" s="136"/>
      <c r="M139" s="82"/>
      <c r="N139" s="228">
        <f t="shared" si="5"/>
        <v>0</v>
      </c>
      <c r="O139" s="148">
        <v>22.443231000000001</v>
      </c>
      <c r="P139" s="229">
        <v>0.70600300000000005</v>
      </c>
      <c r="Q139" s="195">
        <v>0</v>
      </c>
      <c r="R139" s="195">
        <v>0</v>
      </c>
      <c r="S139" s="195">
        <v>1.419672</v>
      </c>
      <c r="T139" s="197">
        <v>0</v>
      </c>
      <c r="U139" s="168">
        <f t="shared" si="6"/>
        <v>21.023559000000002</v>
      </c>
    </row>
    <row r="140" spans="1:21" x14ac:dyDescent="0.3">
      <c r="A140" s="194">
        <v>5772</v>
      </c>
      <c r="B140" s="194" t="s">
        <v>2</v>
      </c>
      <c r="C140" s="194" t="s">
        <v>6</v>
      </c>
      <c r="D140" s="196">
        <v>10.960240000000001</v>
      </c>
      <c r="E140" s="123" t="s">
        <v>187</v>
      </c>
      <c r="F140" s="187">
        <v>10.960240000000001</v>
      </c>
      <c r="G140" s="122"/>
      <c r="H140" s="205"/>
      <c r="I140" s="202"/>
      <c r="J140" s="203"/>
      <c r="K140" s="132"/>
      <c r="L140" s="134"/>
      <c r="M140" s="208"/>
      <c r="N140" s="228">
        <f t="shared" si="5"/>
        <v>0</v>
      </c>
      <c r="O140" s="148">
        <v>10.960240000000001</v>
      </c>
      <c r="P140" s="229"/>
      <c r="Q140" s="195">
        <v>0</v>
      </c>
      <c r="R140" s="195">
        <v>0</v>
      </c>
      <c r="S140" s="195">
        <v>0.61244699999999996</v>
      </c>
      <c r="T140" s="197">
        <v>0</v>
      </c>
      <c r="U140" s="168">
        <f t="shared" si="6"/>
        <v>10.347793000000001</v>
      </c>
    </row>
    <row r="141" spans="1:21" x14ac:dyDescent="0.3">
      <c r="A141" s="194">
        <v>5773</v>
      </c>
      <c r="B141" s="194" t="s">
        <v>2</v>
      </c>
      <c r="C141" s="194" t="s">
        <v>6</v>
      </c>
      <c r="D141" s="196">
        <v>72.647740999999996</v>
      </c>
      <c r="E141" s="122" t="s">
        <v>187</v>
      </c>
      <c r="F141" s="190">
        <v>72.647740999999996</v>
      </c>
      <c r="G141" s="126"/>
      <c r="H141" s="206"/>
      <c r="I141" s="202"/>
      <c r="J141" s="203"/>
      <c r="K141" s="221"/>
      <c r="L141" s="136"/>
      <c r="M141" s="82"/>
      <c r="N141" s="228">
        <f t="shared" si="5"/>
        <v>0</v>
      </c>
      <c r="O141" s="148">
        <v>72.647740999999996</v>
      </c>
      <c r="P141" s="229"/>
      <c r="Q141" s="195">
        <v>0</v>
      </c>
      <c r="R141" s="195">
        <v>0</v>
      </c>
      <c r="S141" s="195">
        <v>5.0097000000000003E-2</v>
      </c>
      <c r="T141" s="197">
        <v>0</v>
      </c>
      <c r="U141" s="168">
        <f t="shared" si="6"/>
        <v>72.597644000000003</v>
      </c>
    </row>
    <row r="142" spans="1:21" x14ac:dyDescent="0.3">
      <c r="A142" s="194">
        <v>5774</v>
      </c>
      <c r="B142" s="194" t="s">
        <v>2</v>
      </c>
      <c r="C142" s="194" t="s">
        <v>6</v>
      </c>
      <c r="D142" s="196">
        <v>134.16184899999999</v>
      </c>
      <c r="E142" s="122" t="s">
        <v>187</v>
      </c>
      <c r="F142" s="190">
        <v>134.16184899999999</v>
      </c>
      <c r="G142" s="126"/>
      <c r="H142" s="206"/>
      <c r="I142" s="202"/>
      <c r="J142" s="203"/>
      <c r="K142" s="222"/>
      <c r="L142" s="136"/>
      <c r="M142" s="82"/>
      <c r="N142" s="228">
        <f t="shared" si="5"/>
        <v>0</v>
      </c>
      <c r="O142" s="148">
        <v>134.16184899999999</v>
      </c>
      <c r="P142" s="229"/>
      <c r="Q142" s="195">
        <v>10.070827</v>
      </c>
      <c r="R142" s="195">
        <v>23.354272000000002</v>
      </c>
      <c r="S142" s="195">
        <v>46.185316</v>
      </c>
      <c r="T142" s="197">
        <v>0</v>
      </c>
      <c r="U142" s="168">
        <f t="shared" si="6"/>
        <v>54.551433999999986</v>
      </c>
    </row>
    <row r="143" spans="1:21" x14ac:dyDescent="0.3">
      <c r="A143" s="194">
        <v>5775</v>
      </c>
      <c r="B143" s="194" t="s">
        <v>2</v>
      </c>
      <c r="C143" s="194" t="s">
        <v>6</v>
      </c>
      <c r="D143" s="196">
        <v>31.278313000000001</v>
      </c>
      <c r="E143" s="122" t="s">
        <v>187</v>
      </c>
      <c r="F143" s="190">
        <v>31.278313000000001</v>
      </c>
      <c r="G143" s="122"/>
      <c r="H143" s="205"/>
      <c r="I143" s="202"/>
      <c r="J143" s="203"/>
      <c r="K143" s="132"/>
      <c r="L143" s="197"/>
      <c r="M143" s="82"/>
      <c r="N143" s="228">
        <f t="shared" si="5"/>
        <v>0</v>
      </c>
      <c r="O143" s="148">
        <v>31.278313000000001</v>
      </c>
      <c r="P143" s="229"/>
      <c r="Q143" s="195">
        <v>0</v>
      </c>
      <c r="R143" s="195">
        <v>0</v>
      </c>
      <c r="S143" s="195">
        <v>1.9521310000000001</v>
      </c>
      <c r="T143" s="197">
        <v>0</v>
      </c>
      <c r="U143" s="168">
        <f t="shared" si="6"/>
        <v>29.326181999999999</v>
      </c>
    </row>
    <row r="144" spans="1:21" x14ac:dyDescent="0.3">
      <c r="A144" s="194">
        <v>5776</v>
      </c>
      <c r="B144" s="194" t="s">
        <v>2</v>
      </c>
      <c r="C144" s="194" t="s">
        <v>6</v>
      </c>
      <c r="D144" s="196">
        <v>126.82131800000001</v>
      </c>
      <c r="E144" s="123" t="s">
        <v>189</v>
      </c>
      <c r="F144" s="187">
        <v>126.82131800000001</v>
      </c>
      <c r="G144" s="126"/>
      <c r="H144" s="206"/>
      <c r="I144" s="202"/>
      <c r="J144" s="203"/>
      <c r="K144" s="132"/>
      <c r="L144" s="197"/>
      <c r="M144" s="82"/>
      <c r="N144" s="228">
        <f t="shared" si="5"/>
        <v>29.559394000000012</v>
      </c>
      <c r="O144" s="148">
        <v>97.261923999999993</v>
      </c>
      <c r="P144" s="229">
        <v>97.258027999999996</v>
      </c>
      <c r="Q144" s="195">
        <v>0</v>
      </c>
      <c r="R144" s="195">
        <v>0</v>
      </c>
      <c r="S144" s="195">
        <v>0</v>
      </c>
      <c r="T144" s="197">
        <v>0</v>
      </c>
      <c r="U144" s="168">
        <f t="shared" si="6"/>
        <v>126.82131800000001</v>
      </c>
    </row>
    <row r="145" spans="1:21" x14ac:dyDescent="0.3">
      <c r="A145" s="194">
        <v>5777</v>
      </c>
      <c r="B145" s="194" t="s">
        <v>2</v>
      </c>
      <c r="C145" s="194" t="s">
        <v>6</v>
      </c>
      <c r="D145" s="196">
        <v>49.087260000000001</v>
      </c>
      <c r="E145" s="123" t="s">
        <v>189</v>
      </c>
      <c r="F145" s="187">
        <v>49.087260000000001</v>
      </c>
      <c r="G145" s="126"/>
      <c r="H145" s="206"/>
      <c r="I145" s="202"/>
      <c r="J145" s="203"/>
      <c r="K145" s="132"/>
      <c r="L145" s="197"/>
      <c r="M145" s="82"/>
      <c r="N145" s="228">
        <f t="shared" si="5"/>
        <v>16.754096000000004</v>
      </c>
      <c r="O145" s="148">
        <v>32.333163999999996</v>
      </c>
      <c r="P145" s="229">
        <v>32.331873999999999</v>
      </c>
      <c r="Q145" s="195">
        <v>0</v>
      </c>
      <c r="R145" s="195">
        <v>0</v>
      </c>
      <c r="S145" s="195">
        <v>3.028524</v>
      </c>
      <c r="T145" s="197">
        <v>0</v>
      </c>
      <c r="U145" s="168">
        <f t="shared" si="6"/>
        <v>46.058736000000003</v>
      </c>
    </row>
    <row r="146" spans="1:21" x14ac:dyDescent="0.3">
      <c r="A146" s="194">
        <v>5780</v>
      </c>
      <c r="B146" s="194" t="s">
        <v>2</v>
      </c>
      <c r="C146" s="194" t="s">
        <v>6</v>
      </c>
      <c r="D146" s="196">
        <v>30.098883000000001</v>
      </c>
      <c r="E146" s="122" t="s">
        <v>189</v>
      </c>
      <c r="F146" s="190">
        <v>30.098883000000001</v>
      </c>
      <c r="G146" s="126"/>
      <c r="H146" s="206"/>
      <c r="I146" s="202"/>
      <c r="J146" s="203"/>
      <c r="K146" s="222"/>
      <c r="L146" s="136"/>
      <c r="M146" s="82"/>
      <c r="N146" s="228">
        <f t="shared" si="5"/>
        <v>0</v>
      </c>
      <c r="O146" s="148">
        <v>30.098883000000001</v>
      </c>
      <c r="P146" s="229"/>
      <c r="Q146" s="195">
        <v>0</v>
      </c>
      <c r="R146" s="195">
        <v>0</v>
      </c>
      <c r="S146" s="195">
        <v>0</v>
      </c>
      <c r="T146" s="197">
        <v>0</v>
      </c>
      <c r="U146" s="168">
        <f t="shared" si="6"/>
        <v>30.098883000000001</v>
      </c>
    </row>
    <row r="147" spans="1:21" x14ac:dyDescent="0.3">
      <c r="A147" s="194">
        <v>5781</v>
      </c>
      <c r="B147" s="194" t="s">
        <v>2</v>
      </c>
      <c r="C147" s="194" t="s">
        <v>6</v>
      </c>
      <c r="D147" s="196">
        <v>25.986476</v>
      </c>
      <c r="E147" s="122" t="s">
        <v>189</v>
      </c>
      <c r="F147" s="190">
        <v>25.986476</v>
      </c>
      <c r="G147" s="126"/>
      <c r="H147" s="206"/>
      <c r="I147" s="202"/>
      <c r="J147" s="203"/>
      <c r="K147" s="222"/>
      <c r="L147" s="136"/>
      <c r="M147" s="82"/>
      <c r="N147" s="228">
        <f t="shared" si="5"/>
        <v>7.1626149999999988</v>
      </c>
      <c r="O147" s="148">
        <v>18.823861000000001</v>
      </c>
      <c r="P147" s="229"/>
      <c r="Q147" s="195">
        <v>0</v>
      </c>
      <c r="R147" s="195">
        <v>0</v>
      </c>
      <c r="S147" s="195">
        <v>3.0202939999999998</v>
      </c>
      <c r="T147" s="197">
        <v>0</v>
      </c>
      <c r="U147" s="168">
        <f t="shared" si="6"/>
        <v>22.966182</v>
      </c>
    </row>
    <row r="148" spans="1:21" x14ac:dyDescent="0.3">
      <c r="A148" s="194">
        <v>5782</v>
      </c>
      <c r="B148" s="194" t="s">
        <v>2</v>
      </c>
      <c r="C148" s="194" t="s">
        <v>6</v>
      </c>
      <c r="D148" s="196">
        <v>8.8983760000000007</v>
      </c>
      <c r="E148" s="122" t="s">
        <v>189</v>
      </c>
      <c r="F148" s="190">
        <v>8.8983760000000007</v>
      </c>
      <c r="G148" s="126"/>
      <c r="H148" s="206"/>
      <c r="I148" s="202"/>
      <c r="J148" s="203"/>
      <c r="K148" s="222"/>
      <c r="L148" s="136"/>
      <c r="M148" s="82"/>
      <c r="N148" s="228">
        <f t="shared" si="5"/>
        <v>0</v>
      </c>
      <c r="O148" s="148">
        <v>8.8983760000000007</v>
      </c>
      <c r="P148" s="229"/>
      <c r="Q148" s="195">
        <v>0</v>
      </c>
      <c r="R148" s="195">
        <v>0</v>
      </c>
      <c r="S148" s="195">
        <v>0</v>
      </c>
      <c r="T148" s="197">
        <v>0</v>
      </c>
      <c r="U148" s="168">
        <f t="shared" si="6"/>
        <v>8.8983760000000007</v>
      </c>
    </row>
    <row r="149" spans="1:21" x14ac:dyDescent="0.3">
      <c r="A149" s="194">
        <v>5783</v>
      </c>
      <c r="B149" s="194" t="s">
        <v>2</v>
      </c>
      <c r="C149" s="194" t="s">
        <v>6</v>
      </c>
      <c r="D149" s="196">
        <v>8.0591600000000003</v>
      </c>
      <c r="E149" s="122" t="s">
        <v>189</v>
      </c>
      <c r="F149" s="190">
        <v>8.0591600000000003</v>
      </c>
      <c r="G149" s="126"/>
      <c r="H149" s="206"/>
      <c r="I149" s="202"/>
      <c r="J149" s="203"/>
      <c r="K149" s="132"/>
      <c r="L149" s="197"/>
      <c r="M149" s="82"/>
      <c r="N149" s="228">
        <f t="shared" si="5"/>
        <v>0</v>
      </c>
      <c r="O149" s="148">
        <v>8.0591600000000003</v>
      </c>
      <c r="P149" s="229"/>
      <c r="Q149" s="195">
        <v>0</v>
      </c>
      <c r="R149" s="195">
        <v>0</v>
      </c>
      <c r="S149" s="195">
        <v>0</v>
      </c>
      <c r="T149" s="197">
        <v>0</v>
      </c>
      <c r="U149" s="168">
        <f t="shared" si="6"/>
        <v>8.0591600000000003</v>
      </c>
    </row>
    <row r="150" spans="1:21" x14ac:dyDescent="0.3">
      <c r="A150" s="194">
        <v>5784</v>
      </c>
      <c r="B150" s="194" t="s">
        <v>2</v>
      </c>
      <c r="C150" s="194" t="s">
        <v>6</v>
      </c>
      <c r="D150" s="196">
        <v>9.800751</v>
      </c>
      <c r="E150" s="122" t="s">
        <v>189</v>
      </c>
      <c r="F150" s="190">
        <v>9.800751</v>
      </c>
      <c r="G150" s="126"/>
      <c r="H150" s="206"/>
      <c r="I150" s="202"/>
      <c r="J150" s="203"/>
      <c r="K150" s="221"/>
      <c r="L150" s="136"/>
      <c r="M150" s="82"/>
      <c r="N150" s="228">
        <f t="shared" si="5"/>
        <v>0</v>
      </c>
      <c r="O150" s="148">
        <v>9.800751</v>
      </c>
      <c r="P150" s="229"/>
      <c r="Q150" s="195">
        <v>0</v>
      </c>
      <c r="R150" s="195">
        <v>0</v>
      </c>
      <c r="S150" s="195">
        <v>4.6704939999999997</v>
      </c>
      <c r="T150" s="197">
        <v>0</v>
      </c>
      <c r="U150" s="168">
        <f t="shared" si="6"/>
        <v>5.1302570000000003</v>
      </c>
    </row>
    <row r="151" spans="1:21" x14ac:dyDescent="0.3">
      <c r="A151" s="194">
        <v>5785</v>
      </c>
      <c r="B151" s="194" t="s">
        <v>2</v>
      </c>
      <c r="C151" s="194" t="s">
        <v>6</v>
      </c>
      <c r="D151" s="196">
        <v>17.864312000000002</v>
      </c>
      <c r="E151" s="122" t="s">
        <v>189</v>
      </c>
      <c r="F151" s="190">
        <v>17.864312000000002</v>
      </c>
      <c r="G151" s="126"/>
      <c r="H151" s="206"/>
      <c r="I151" s="202"/>
      <c r="J151" s="203"/>
      <c r="K151" s="222"/>
      <c r="L151" s="136"/>
      <c r="M151" s="82"/>
      <c r="N151" s="228">
        <f t="shared" si="5"/>
        <v>0</v>
      </c>
      <c r="O151" s="148">
        <v>17.864312000000002</v>
      </c>
      <c r="P151" s="229"/>
      <c r="Q151" s="195">
        <v>0</v>
      </c>
      <c r="R151" s="195">
        <v>0</v>
      </c>
      <c r="S151" s="195">
        <v>4.2330209999999999</v>
      </c>
      <c r="T151" s="197">
        <v>0</v>
      </c>
      <c r="U151" s="168">
        <f t="shared" si="6"/>
        <v>13.631291000000001</v>
      </c>
    </row>
    <row r="152" spans="1:21" x14ac:dyDescent="0.3">
      <c r="A152" s="194">
        <v>5786</v>
      </c>
      <c r="B152" s="194" t="s">
        <v>2</v>
      </c>
      <c r="C152" s="194" t="s">
        <v>6</v>
      </c>
      <c r="D152" s="196">
        <v>20.730043999999999</v>
      </c>
      <c r="E152" s="122" t="s">
        <v>189</v>
      </c>
      <c r="F152" s="190">
        <v>20.730043999999999</v>
      </c>
      <c r="G152" s="126"/>
      <c r="H152" s="206"/>
      <c r="I152" s="202"/>
      <c r="J152" s="203"/>
      <c r="K152" s="221"/>
      <c r="L152" s="136"/>
      <c r="M152" s="82"/>
      <c r="N152" s="228">
        <f t="shared" si="5"/>
        <v>0</v>
      </c>
      <c r="O152" s="148">
        <v>20.730043999999999</v>
      </c>
      <c r="P152" s="229"/>
      <c r="Q152" s="195">
        <v>0</v>
      </c>
      <c r="R152" s="195">
        <v>0</v>
      </c>
      <c r="S152" s="195">
        <v>0</v>
      </c>
      <c r="T152" s="197">
        <v>0</v>
      </c>
      <c r="U152" s="168">
        <f t="shared" si="6"/>
        <v>20.730043999999999</v>
      </c>
    </row>
    <row r="153" spans="1:21" x14ac:dyDescent="0.3">
      <c r="A153" s="194">
        <v>5788</v>
      </c>
      <c r="B153" s="194" t="s">
        <v>2</v>
      </c>
      <c r="C153" s="194" t="s">
        <v>6</v>
      </c>
      <c r="D153" s="196">
        <v>5.9445379999999997</v>
      </c>
      <c r="E153" s="122"/>
      <c r="F153" s="190"/>
      <c r="G153" s="122"/>
      <c r="H153" s="205"/>
      <c r="I153" s="202"/>
      <c r="J153" s="203"/>
      <c r="K153" s="221"/>
      <c r="L153" s="136"/>
      <c r="M153" s="82"/>
      <c r="N153" s="228">
        <f t="shared" si="5"/>
        <v>0</v>
      </c>
      <c r="O153" s="148">
        <v>5.9445379999999997</v>
      </c>
      <c r="P153" s="229"/>
      <c r="Q153" s="195">
        <v>0</v>
      </c>
      <c r="R153" s="195">
        <v>0</v>
      </c>
      <c r="S153" s="195">
        <v>0</v>
      </c>
      <c r="T153" s="197">
        <v>0</v>
      </c>
      <c r="U153" s="168">
        <f t="shared" si="6"/>
        <v>5.9445379999999997</v>
      </c>
    </row>
    <row r="154" spans="1:21" x14ac:dyDescent="0.3">
      <c r="A154" s="194">
        <v>5789</v>
      </c>
      <c r="B154" s="194" t="s">
        <v>2</v>
      </c>
      <c r="C154" s="194" t="s">
        <v>6</v>
      </c>
      <c r="D154" s="196">
        <v>7.8554219999999999</v>
      </c>
      <c r="E154" s="122"/>
      <c r="F154" s="190"/>
      <c r="G154" s="122"/>
      <c r="H154" s="205"/>
      <c r="I154" s="202"/>
      <c r="J154" s="203"/>
      <c r="K154" s="221"/>
      <c r="L154" s="136"/>
      <c r="M154" s="82"/>
      <c r="N154" s="228">
        <f t="shared" si="5"/>
        <v>0</v>
      </c>
      <c r="O154" s="148">
        <v>7.8554219999999999</v>
      </c>
      <c r="P154" s="229"/>
      <c r="Q154" s="195">
        <v>0</v>
      </c>
      <c r="R154" s="195">
        <v>0</v>
      </c>
      <c r="S154" s="195">
        <v>0</v>
      </c>
      <c r="T154" s="197">
        <v>0</v>
      </c>
      <c r="U154" s="168">
        <f t="shared" si="6"/>
        <v>7.8554219999999999</v>
      </c>
    </row>
    <row r="155" spans="1:21" x14ac:dyDescent="0.3">
      <c r="A155" s="194">
        <v>5790</v>
      </c>
      <c r="B155" s="194" t="s">
        <v>2</v>
      </c>
      <c r="C155" s="194" t="s">
        <v>6</v>
      </c>
      <c r="D155" s="196">
        <v>29.373932</v>
      </c>
      <c r="E155" s="123"/>
      <c r="F155" s="187"/>
      <c r="G155" s="122"/>
      <c r="H155" s="205"/>
      <c r="I155" s="202"/>
      <c r="J155" s="203"/>
      <c r="K155" s="132"/>
      <c r="L155" s="197"/>
      <c r="M155" s="82"/>
      <c r="N155" s="228">
        <f t="shared" si="5"/>
        <v>0</v>
      </c>
      <c r="O155" s="148">
        <v>29.373932</v>
      </c>
      <c r="P155" s="229"/>
      <c r="Q155" s="195">
        <v>0</v>
      </c>
      <c r="R155" s="195">
        <v>1.8042800000000001</v>
      </c>
      <c r="S155" s="195">
        <v>0</v>
      </c>
      <c r="T155" s="197">
        <v>0</v>
      </c>
      <c r="U155" s="168">
        <f t="shared" si="6"/>
        <v>27.569652000000001</v>
      </c>
    </row>
    <row r="156" spans="1:21" x14ac:dyDescent="0.3">
      <c r="A156" s="194">
        <v>5803</v>
      </c>
      <c r="B156" s="194" t="s">
        <v>2</v>
      </c>
      <c r="C156" s="194" t="s">
        <v>6</v>
      </c>
      <c r="D156" s="196">
        <v>7.2240320000000002</v>
      </c>
      <c r="E156" s="123" t="s">
        <v>187</v>
      </c>
      <c r="F156" s="187">
        <v>6.7370200000000002</v>
      </c>
      <c r="G156" s="126"/>
      <c r="H156" s="206"/>
      <c r="I156" s="202">
        <v>5.2195450000000001</v>
      </c>
      <c r="J156" s="203"/>
      <c r="K156" s="132"/>
      <c r="L156" s="197"/>
      <c r="M156" s="82">
        <v>0.487012</v>
      </c>
      <c r="N156" s="228">
        <f t="shared" si="5"/>
        <v>6.7370200000000002</v>
      </c>
      <c r="O156" s="148">
        <v>0.487012</v>
      </c>
      <c r="P156" s="229"/>
      <c r="Q156" s="195">
        <v>2.004486</v>
      </c>
      <c r="R156" s="195">
        <v>0</v>
      </c>
      <c r="S156" s="195">
        <v>0</v>
      </c>
      <c r="T156" s="197">
        <v>5.2195450000000001</v>
      </c>
      <c r="U156" s="168">
        <f t="shared" si="6"/>
        <v>1.000000000139778E-6</v>
      </c>
    </row>
    <row r="157" spans="1:21" x14ac:dyDescent="0.3">
      <c r="A157" s="194">
        <v>5804</v>
      </c>
      <c r="B157" s="194" t="s">
        <v>2</v>
      </c>
      <c r="C157" s="194" t="s">
        <v>6</v>
      </c>
      <c r="D157" s="196">
        <v>27.024646000000001</v>
      </c>
      <c r="E157" s="122" t="s">
        <v>187</v>
      </c>
      <c r="F157" s="190">
        <v>27.024646000000001</v>
      </c>
      <c r="G157" s="128"/>
      <c r="H157" s="206"/>
      <c r="I157" s="202">
        <v>22.938068000000001</v>
      </c>
      <c r="J157" s="203"/>
      <c r="K157" s="132"/>
      <c r="L157" s="197"/>
      <c r="M157" s="82"/>
      <c r="N157" s="228">
        <f t="shared" si="5"/>
        <v>27.024646000000001</v>
      </c>
      <c r="O157" s="148">
        <v>0</v>
      </c>
      <c r="P157" s="229"/>
      <c r="Q157" s="195">
        <v>0</v>
      </c>
      <c r="R157" s="195">
        <v>1.3272889999999999</v>
      </c>
      <c r="S157" s="195">
        <v>0</v>
      </c>
      <c r="T157" s="197">
        <v>20.020778</v>
      </c>
      <c r="U157" s="168">
        <f t="shared" si="6"/>
        <v>5.6765790000000003</v>
      </c>
    </row>
    <row r="158" spans="1:21" x14ac:dyDescent="0.3">
      <c r="A158" s="194">
        <v>5805</v>
      </c>
      <c r="B158" s="194" t="s">
        <v>2</v>
      </c>
      <c r="C158" s="194" t="s">
        <v>6</v>
      </c>
      <c r="D158" s="196">
        <v>20.756719</v>
      </c>
      <c r="E158" s="122" t="s">
        <v>187</v>
      </c>
      <c r="F158" s="190">
        <v>20.756719</v>
      </c>
      <c r="G158" s="122"/>
      <c r="H158" s="205"/>
      <c r="I158" s="202">
        <v>16.523696999999999</v>
      </c>
      <c r="J158" s="203"/>
      <c r="K158" s="132"/>
      <c r="L158" s="197"/>
      <c r="M158" s="82"/>
      <c r="N158" s="228">
        <f t="shared" si="5"/>
        <v>20.756719</v>
      </c>
      <c r="O158" s="148">
        <v>0</v>
      </c>
      <c r="P158" s="229"/>
      <c r="Q158" s="195">
        <v>0</v>
      </c>
      <c r="R158" s="195">
        <v>0</v>
      </c>
      <c r="S158" s="195">
        <v>0</v>
      </c>
      <c r="T158" s="197">
        <v>16.523696999999999</v>
      </c>
      <c r="U158" s="168">
        <f t="shared" si="6"/>
        <v>4.2330220000000018</v>
      </c>
    </row>
    <row r="159" spans="1:21" x14ac:dyDescent="0.3">
      <c r="A159" s="194">
        <v>5806</v>
      </c>
      <c r="B159" s="194" t="s">
        <v>2</v>
      </c>
      <c r="C159" s="194" t="s">
        <v>6</v>
      </c>
      <c r="D159" s="196">
        <v>15.735286</v>
      </c>
      <c r="E159" s="122" t="s">
        <v>187</v>
      </c>
      <c r="F159" s="190">
        <v>15.735286</v>
      </c>
      <c r="G159" s="128"/>
      <c r="H159" s="206"/>
      <c r="I159" s="202">
        <v>11.331588</v>
      </c>
      <c r="J159" s="203"/>
      <c r="K159" s="132"/>
      <c r="L159" s="197"/>
      <c r="M159" s="82"/>
      <c r="N159" s="228">
        <f t="shared" si="5"/>
        <v>15.735286</v>
      </c>
      <c r="O159" s="148">
        <v>0</v>
      </c>
      <c r="P159" s="229"/>
      <c r="Q159" s="195">
        <v>0</v>
      </c>
      <c r="R159" s="195">
        <v>3.8002359999999999</v>
      </c>
      <c r="S159" s="195">
        <v>0</v>
      </c>
      <c r="T159" s="197">
        <v>0</v>
      </c>
      <c r="U159" s="168">
        <f t="shared" si="6"/>
        <v>11.93505</v>
      </c>
    </row>
    <row r="160" spans="1:21" x14ac:dyDescent="0.3">
      <c r="A160" s="194">
        <v>5817</v>
      </c>
      <c r="B160" s="194" t="s">
        <v>2</v>
      </c>
      <c r="C160" s="194" t="s">
        <v>5</v>
      </c>
      <c r="D160" s="196">
        <v>25.657931000000001</v>
      </c>
      <c r="E160" s="122" t="s">
        <v>187</v>
      </c>
      <c r="F160" s="190">
        <v>25.657931000000001</v>
      </c>
      <c r="G160" s="128"/>
      <c r="H160" s="206"/>
      <c r="I160" s="202"/>
      <c r="J160" s="203"/>
      <c r="K160" s="132"/>
      <c r="L160" s="197"/>
      <c r="M160" s="82"/>
      <c r="N160" s="228">
        <f t="shared" si="5"/>
        <v>0</v>
      </c>
      <c r="O160" s="148">
        <v>25.657931000000001</v>
      </c>
      <c r="P160" s="229">
        <v>20.995505000000001</v>
      </c>
      <c r="Q160" s="195">
        <v>0</v>
      </c>
      <c r="R160" s="195">
        <v>0</v>
      </c>
      <c r="S160" s="195">
        <v>0</v>
      </c>
      <c r="T160" s="197">
        <v>0</v>
      </c>
      <c r="U160" s="168">
        <f t="shared" si="6"/>
        <v>25.657931000000001</v>
      </c>
    </row>
    <row r="161" spans="1:21" x14ac:dyDescent="0.3">
      <c r="A161" s="194">
        <v>5818</v>
      </c>
      <c r="B161" s="194" t="s">
        <v>2</v>
      </c>
      <c r="C161" s="194" t="s">
        <v>5</v>
      </c>
      <c r="D161" s="196">
        <v>19.750249</v>
      </c>
      <c r="E161" s="122" t="s">
        <v>187</v>
      </c>
      <c r="F161" s="190">
        <v>19.750249</v>
      </c>
      <c r="G161" s="128"/>
      <c r="H161" s="188"/>
      <c r="I161" s="202"/>
      <c r="J161" s="203"/>
      <c r="K161" s="132"/>
      <c r="L161" s="197"/>
      <c r="M161" s="82"/>
      <c r="N161" s="228">
        <f t="shared" si="5"/>
        <v>0</v>
      </c>
      <c r="O161" s="148">
        <v>19.750249</v>
      </c>
      <c r="P161" s="229"/>
      <c r="Q161" s="195">
        <v>0</v>
      </c>
      <c r="R161" s="195">
        <v>0</v>
      </c>
      <c r="S161" s="195">
        <v>0</v>
      </c>
      <c r="T161" s="197">
        <v>0</v>
      </c>
      <c r="U161" s="168">
        <f t="shared" si="6"/>
        <v>19.750249</v>
      </c>
    </row>
    <row r="162" spans="1:21" x14ac:dyDescent="0.3">
      <c r="A162" s="194">
        <v>5819</v>
      </c>
      <c r="B162" s="194" t="s">
        <v>2</v>
      </c>
      <c r="C162" s="194" t="s">
        <v>5</v>
      </c>
      <c r="D162" s="196">
        <v>18.810514999999999</v>
      </c>
      <c r="E162" s="122" t="s">
        <v>187</v>
      </c>
      <c r="F162" s="190">
        <v>18.810514999999999</v>
      </c>
      <c r="G162" s="128"/>
      <c r="H162" s="206"/>
      <c r="I162" s="202"/>
      <c r="J162" s="203"/>
      <c r="K162" s="132"/>
      <c r="L162" s="197"/>
      <c r="M162" s="82"/>
      <c r="N162" s="228">
        <f t="shared" si="5"/>
        <v>0</v>
      </c>
      <c r="O162" s="148">
        <v>18.810514999999999</v>
      </c>
      <c r="P162" s="229"/>
      <c r="Q162" s="195">
        <v>0</v>
      </c>
      <c r="R162" s="195">
        <v>0</v>
      </c>
      <c r="S162" s="195">
        <v>0</v>
      </c>
      <c r="T162" s="197">
        <v>0</v>
      </c>
      <c r="U162" s="168">
        <f t="shared" si="6"/>
        <v>18.810514999999999</v>
      </c>
    </row>
    <row r="163" spans="1:21" x14ac:dyDescent="0.3">
      <c r="A163" s="194">
        <v>5820</v>
      </c>
      <c r="B163" s="194" t="s">
        <v>2</v>
      </c>
      <c r="C163" s="194" t="s">
        <v>5</v>
      </c>
      <c r="D163" s="196">
        <v>22.481113000000001</v>
      </c>
      <c r="E163" s="122" t="s">
        <v>187</v>
      </c>
      <c r="F163" s="190">
        <v>22.481113000000001</v>
      </c>
      <c r="G163" s="128"/>
      <c r="H163" s="206"/>
      <c r="I163" s="202"/>
      <c r="J163" s="203"/>
      <c r="K163" s="132"/>
      <c r="L163" s="197"/>
      <c r="M163" s="82"/>
      <c r="N163" s="228">
        <f t="shared" si="5"/>
        <v>0</v>
      </c>
      <c r="O163" s="148">
        <v>22.481113000000001</v>
      </c>
      <c r="P163" s="229"/>
      <c r="Q163" s="195">
        <v>0</v>
      </c>
      <c r="R163" s="195">
        <v>0</v>
      </c>
      <c r="S163" s="195">
        <v>0</v>
      </c>
      <c r="T163" s="197">
        <v>0</v>
      </c>
      <c r="U163" s="168">
        <f t="shared" si="6"/>
        <v>22.481113000000001</v>
      </c>
    </row>
    <row r="164" spans="1:21" x14ac:dyDescent="0.3">
      <c r="A164" s="194">
        <v>5821</v>
      </c>
      <c r="B164" s="194" t="s">
        <v>2</v>
      </c>
      <c r="C164" s="194" t="s">
        <v>5</v>
      </c>
      <c r="D164" s="196">
        <v>31.999922000000002</v>
      </c>
      <c r="E164" s="122" t="s">
        <v>187</v>
      </c>
      <c r="F164" s="190">
        <v>31.999922000000002</v>
      </c>
      <c r="G164" s="128"/>
      <c r="H164" s="206"/>
      <c r="I164" s="202"/>
      <c r="J164" s="203"/>
      <c r="K164" s="132"/>
      <c r="L164" s="197"/>
      <c r="M164" s="82"/>
      <c r="N164" s="228">
        <f t="shared" si="5"/>
        <v>0</v>
      </c>
      <c r="O164" s="148">
        <v>31.999922000000002</v>
      </c>
      <c r="P164" s="229"/>
      <c r="Q164" s="195">
        <v>0</v>
      </c>
      <c r="R164" s="195">
        <v>0</v>
      </c>
      <c r="S164" s="195">
        <v>0</v>
      </c>
      <c r="T164" s="197">
        <v>0</v>
      </c>
      <c r="U164" s="168">
        <f t="shared" si="6"/>
        <v>31.999922000000002</v>
      </c>
    </row>
    <row r="165" spans="1:21" x14ac:dyDescent="0.3">
      <c r="A165" s="194">
        <v>5822</v>
      </c>
      <c r="B165" s="194" t="s">
        <v>2</v>
      </c>
      <c r="C165" s="194" t="s">
        <v>5</v>
      </c>
      <c r="D165" s="196">
        <v>8.0967909999999996</v>
      </c>
      <c r="E165" s="122" t="s">
        <v>184</v>
      </c>
      <c r="F165" s="190">
        <v>8.0967909999999996</v>
      </c>
      <c r="G165" s="128"/>
      <c r="H165" s="206"/>
      <c r="I165" s="202">
        <v>2.1262759999999998</v>
      </c>
      <c r="J165" s="203"/>
      <c r="K165" s="132"/>
      <c r="L165" s="197"/>
      <c r="M165" s="82"/>
      <c r="N165" s="228">
        <f t="shared" si="5"/>
        <v>0</v>
      </c>
      <c r="O165" s="148">
        <v>8.0967909999999996</v>
      </c>
      <c r="P165" s="229"/>
      <c r="Q165" s="195">
        <v>0</v>
      </c>
      <c r="R165" s="195">
        <v>0</v>
      </c>
      <c r="S165" s="195">
        <v>0</v>
      </c>
      <c r="T165" s="197">
        <v>0.46618700000000002</v>
      </c>
      <c r="U165" s="168">
        <f t="shared" si="6"/>
        <v>7.6306039999999999</v>
      </c>
    </row>
    <row r="166" spans="1:21" x14ac:dyDescent="0.3">
      <c r="A166" s="194">
        <v>5827</v>
      </c>
      <c r="B166" s="194" t="s">
        <v>2</v>
      </c>
      <c r="C166" s="194" t="s">
        <v>4</v>
      </c>
      <c r="D166" s="196">
        <v>47.688445000000002</v>
      </c>
      <c r="E166" s="122" t="s">
        <v>51</v>
      </c>
      <c r="F166" s="190">
        <v>47.688445000000002</v>
      </c>
      <c r="G166" s="128"/>
      <c r="H166" s="206"/>
      <c r="I166" s="202">
        <v>26.732323999999998</v>
      </c>
      <c r="J166" s="203"/>
      <c r="K166" s="132"/>
      <c r="L166" s="197"/>
      <c r="M166" s="82"/>
      <c r="N166" s="228">
        <f t="shared" si="5"/>
        <v>40.401074999999999</v>
      </c>
      <c r="O166" s="148">
        <v>7.2873700000000001</v>
      </c>
      <c r="P166" s="229"/>
      <c r="Q166" s="195">
        <v>0</v>
      </c>
      <c r="R166" s="195">
        <v>0</v>
      </c>
      <c r="S166" s="195">
        <v>29.625654999999998</v>
      </c>
      <c r="T166" s="197">
        <v>0</v>
      </c>
      <c r="U166" s="168">
        <f t="shared" si="6"/>
        <v>18.062790000000003</v>
      </c>
    </row>
    <row r="167" spans="1:21" x14ac:dyDescent="0.3">
      <c r="A167" s="194">
        <v>5828</v>
      </c>
      <c r="B167" s="194" t="s">
        <v>2</v>
      </c>
      <c r="C167" s="194" t="s">
        <v>4</v>
      </c>
      <c r="D167" s="196">
        <v>30.155061</v>
      </c>
      <c r="E167" s="122" t="s">
        <v>51</v>
      </c>
      <c r="F167" s="190">
        <v>30.155061</v>
      </c>
      <c r="G167" s="128"/>
      <c r="H167" s="206"/>
      <c r="I167" s="202"/>
      <c r="J167" s="203"/>
      <c r="K167" s="132"/>
      <c r="L167" s="197"/>
      <c r="M167" s="82"/>
      <c r="N167" s="228">
        <f t="shared" si="5"/>
        <v>0.26772000000000062</v>
      </c>
      <c r="O167" s="148">
        <v>29.887340999999999</v>
      </c>
      <c r="P167" s="229"/>
      <c r="Q167" s="195">
        <v>0</v>
      </c>
      <c r="R167" s="195">
        <v>0</v>
      </c>
      <c r="S167" s="195">
        <v>0</v>
      </c>
      <c r="T167" s="197">
        <v>0</v>
      </c>
      <c r="U167" s="168">
        <f t="shared" si="6"/>
        <v>30.155061</v>
      </c>
    </row>
    <row r="168" spans="1:21" x14ac:dyDescent="0.3">
      <c r="A168" s="194">
        <v>5829</v>
      </c>
      <c r="B168" s="194" t="s">
        <v>2</v>
      </c>
      <c r="C168" s="194" t="s">
        <v>4</v>
      </c>
      <c r="D168" s="196">
        <v>16.465323999999999</v>
      </c>
      <c r="E168" s="122" t="s">
        <v>51</v>
      </c>
      <c r="F168" s="190">
        <v>16.465323999999999</v>
      </c>
      <c r="G168" s="128"/>
      <c r="H168" s="206"/>
      <c r="I168" s="202"/>
      <c r="J168" s="203"/>
      <c r="K168" s="132"/>
      <c r="L168" s="197"/>
      <c r="M168" s="82"/>
      <c r="N168" s="228">
        <f t="shared" si="5"/>
        <v>2.3317889999999988</v>
      </c>
      <c r="O168" s="148">
        <v>14.133535</v>
      </c>
      <c r="P168" s="229"/>
      <c r="Q168" s="195">
        <v>0</v>
      </c>
      <c r="R168" s="195">
        <v>0</v>
      </c>
      <c r="S168" s="195">
        <v>0</v>
      </c>
      <c r="T168" s="197">
        <v>0</v>
      </c>
      <c r="U168" s="168">
        <f t="shared" si="6"/>
        <v>16.465323999999999</v>
      </c>
    </row>
    <row r="169" spans="1:21" x14ac:dyDescent="0.3">
      <c r="A169" s="194">
        <v>5830</v>
      </c>
      <c r="B169" s="194" t="s">
        <v>2</v>
      </c>
      <c r="C169" s="194" t="s">
        <v>4</v>
      </c>
      <c r="D169" s="196">
        <v>37.075892000000003</v>
      </c>
      <c r="E169" s="122" t="s">
        <v>51</v>
      </c>
      <c r="F169" s="190">
        <v>37.075892000000003</v>
      </c>
      <c r="G169" s="128"/>
      <c r="H169" s="206"/>
      <c r="I169" s="202">
        <v>5.7288779999999999</v>
      </c>
      <c r="J169" s="203"/>
      <c r="K169" s="132"/>
      <c r="L169" s="197"/>
      <c r="M169" s="82"/>
      <c r="N169" s="228">
        <f t="shared" si="5"/>
        <v>29.145664000000004</v>
      </c>
      <c r="O169" s="148">
        <v>7.9302279999999996</v>
      </c>
      <c r="P169" s="229">
        <v>11.371468</v>
      </c>
      <c r="Q169" s="195">
        <v>0</v>
      </c>
      <c r="R169" s="195">
        <v>0</v>
      </c>
      <c r="S169" s="195">
        <v>0</v>
      </c>
      <c r="T169" s="197">
        <v>0</v>
      </c>
      <c r="U169" s="168">
        <f t="shared" si="6"/>
        <v>37.075892000000003</v>
      </c>
    </row>
    <row r="170" spans="1:21" x14ac:dyDescent="0.3">
      <c r="A170" s="194">
        <v>5831</v>
      </c>
      <c r="B170" s="194" t="s">
        <v>2</v>
      </c>
      <c r="C170" s="194" t="s">
        <v>4</v>
      </c>
      <c r="D170" s="196">
        <v>13.90408</v>
      </c>
      <c r="E170" s="122" t="s">
        <v>182</v>
      </c>
      <c r="F170" s="190">
        <v>13.90408</v>
      </c>
      <c r="G170" s="128"/>
      <c r="H170" s="206"/>
      <c r="I170" s="202"/>
      <c r="J170" s="203"/>
      <c r="K170" s="132"/>
      <c r="L170" s="197"/>
      <c r="M170" s="82"/>
      <c r="N170" s="228">
        <f t="shared" si="5"/>
        <v>0</v>
      </c>
      <c r="O170" s="148">
        <v>13.90408</v>
      </c>
      <c r="P170" s="229">
        <v>13.90408</v>
      </c>
      <c r="Q170" s="195">
        <v>0</v>
      </c>
      <c r="R170" s="195">
        <v>0</v>
      </c>
      <c r="S170" s="195">
        <v>0</v>
      </c>
      <c r="T170" s="197">
        <v>0</v>
      </c>
      <c r="U170" s="168">
        <f t="shared" si="6"/>
        <v>13.90408</v>
      </c>
    </row>
    <row r="171" spans="1:21" x14ac:dyDescent="0.3">
      <c r="A171" s="194">
        <v>5834</v>
      </c>
      <c r="B171" s="194" t="s">
        <v>2</v>
      </c>
      <c r="C171" s="194" t="s">
        <v>4</v>
      </c>
      <c r="D171" s="196">
        <v>17.573958999999999</v>
      </c>
      <c r="E171" s="122"/>
      <c r="F171" s="190"/>
      <c r="G171" s="128"/>
      <c r="H171" s="206"/>
      <c r="I171" s="202"/>
      <c r="J171" s="203"/>
      <c r="K171" s="132"/>
      <c r="L171" s="197"/>
      <c r="M171" s="82"/>
      <c r="N171" s="228">
        <f t="shared" si="5"/>
        <v>0</v>
      </c>
      <c r="O171" s="148">
        <v>17.573958999999999</v>
      </c>
      <c r="P171" s="229"/>
      <c r="Q171" s="195">
        <v>0</v>
      </c>
      <c r="R171" s="195">
        <v>4.3280190000000003</v>
      </c>
      <c r="S171" s="195">
        <v>11.539073</v>
      </c>
      <c r="T171" s="197">
        <v>0</v>
      </c>
      <c r="U171" s="168">
        <f t="shared" si="6"/>
        <v>1.706866999999999</v>
      </c>
    </row>
    <row r="172" spans="1:21" x14ac:dyDescent="0.3">
      <c r="A172" s="194">
        <v>5838</v>
      </c>
      <c r="B172" s="194" t="s">
        <v>2</v>
      </c>
      <c r="C172" s="194" t="s">
        <v>4</v>
      </c>
      <c r="D172" s="196">
        <v>41.704870999999997</v>
      </c>
      <c r="E172" s="122" t="s">
        <v>184</v>
      </c>
      <c r="F172" s="190">
        <v>41.704870999999997</v>
      </c>
      <c r="G172" s="128"/>
      <c r="H172" s="206"/>
      <c r="I172" s="202"/>
      <c r="J172" s="203"/>
      <c r="K172" s="132"/>
      <c r="L172" s="197"/>
      <c r="M172" s="82"/>
      <c r="N172" s="228">
        <f t="shared" si="5"/>
        <v>32.393250999999999</v>
      </c>
      <c r="O172" s="148">
        <v>9.3116199999999996</v>
      </c>
      <c r="P172" s="229"/>
      <c r="Q172" s="195">
        <v>0.198493</v>
      </c>
      <c r="R172" s="195">
        <v>0</v>
      </c>
      <c r="S172" s="195">
        <v>14.115403000000001</v>
      </c>
      <c r="T172" s="197">
        <v>0</v>
      </c>
      <c r="U172" s="168">
        <f t="shared" si="6"/>
        <v>27.390974999999997</v>
      </c>
    </row>
    <row r="173" spans="1:21" x14ac:dyDescent="0.3">
      <c r="A173" s="194">
        <v>5839</v>
      </c>
      <c r="B173" s="194" t="s">
        <v>2</v>
      </c>
      <c r="C173" s="194" t="s">
        <v>4</v>
      </c>
      <c r="D173" s="196">
        <v>12.120737</v>
      </c>
      <c r="E173" s="122"/>
      <c r="F173" s="190"/>
      <c r="G173" s="128"/>
      <c r="H173" s="206"/>
      <c r="I173" s="202"/>
      <c r="J173" s="203"/>
      <c r="K173" s="132" t="s">
        <v>53</v>
      </c>
      <c r="L173" s="197">
        <v>12.120737</v>
      </c>
      <c r="M173" s="82"/>
      <c r="N173" s="228">
        <f t="shared" si="5"/>
        <v>0</v>
      </c>
      <c r="O173" s="148">
        <v>12.120737</v>
      </c>
      <c r="P173" s="229"/>
      <c r="Q173" s="195">
        <v>0</v>
      </c>
      <c r="R173" s="195">
        <v>0</v>
      </c>
      <c r="S173" s="195">
        <v>5.0329870000000003</v>
      </c>
      <c r="T173" s="197">
        <v>0</v>
      </c>
      <c r="U173" s="168">
        <f t="shared" si="6"/>
        <v>7.0877499999999998</v>
      </c>
    </row>
    <row r="174" spans="1:21" ht="14.4" customHeight="1" x14ac:dyDescent="0.3">
      <c r="A174" s="194">
        <v>5840</v>
      </c>
      <c r="B174" s="194" t="s">
        <v>2</v>
      </c>
      <c r="C174" s="194" t="s">
        <v>4</v>
      </c>
      <c r="D174" s="196">
        <v>41.678578999999999</v>
      </c>
      <c r="E174" s="122"/>
      <c r="F174" s="190"/>
      <c r="G174" s="128"/>
      <c r="H174" s="188"/>
      <c r="I174" s="202"/>
      <c r="J174" s="203"/>
      <c r="K174" s="132" t="s">
        <v>53</v>
      </c>
      <c r="L174" s="197">
        <v>41.678578999999999</v>
      </c>
      <c r="M174" s="82"/>
      <c r="N174" s="228">
        <f t="shared" si="5"/>
        <v>0</v>
      </c>
      <c r="O174" s="148">
        <v>41.678578999999999</v>
      </c>
      <c r="P174" s="229">
        <v>1.8945479999999999</v>
      </c>
      <c r="Q174" s="195">
        <v>0</v>
      </c>
      <c r="R174" s="195">
        <v>0</v>
      </c>
      <c r="S174" s="195">
        <v>0</v>
      </c>
      <c r="T174" s="197">
        <v>0</v>
      </c>
      <c r="U174" s="168">
        <f t="shared" si="6"/>
        <v>41.678578999999999</v>
      </c>
    </row>
    <row r="175" spans="1:21" x14ac:dyDescent="0.3">
      <c r="A175" s="194">
        <v>5841</v>
      </c>
      <c r="B175" s="194" t="s">
        <v>2</v>
      </c>
      <c r="C175" s="194" t="s">
        <v>4</v>
      </c>
      <c r="D175" s="196">
        <v>70.115253999999993</v>
      </c>
      <c r="E175" s="122" t="s">
        <v>188</v>
      </c>
      <c r="F175" s="190">
        <v>70.115253999999993</v>
      </c>
      <c r="G175" s="128"/>
      <c r="H175" s="206"/>
      <c r="I175" s="202"/>
      <c r="J175" s="203"/>
      <c r="K175" s="132"/>
      <c r="L175" s="197"/>
      <c r="M175" s="82"/>
      <c r="N175" s="228">
        <f t="shared" si="5"/>
        <v>0</v>
      </c>
      <c r="O175" s="148">
        <v>70.115253999999993</v>
      </c>
      <c r="P175" s="229"/>
      <c r="Q175" s="195">
        <v>0</v>
      </c>
      <c r="R175" s="195">
        <v>0</v>
      </c>
      <c r="S175" s="195">
        <v>0</v>
      </c>
      <c r="T175" s="197">
        <v>0</v>
      </c>
      <c r="U175" s="168">
        <f t="shared" si="6"/>
        <v>70.115253999999993</v>
      </c>
    </row>
    <row r="176" spans="1:21" x14ac:dyDescent="0.3">
      <c r="A176" s="194">
        <v>5845</v>
      </c>
      <c r="B176" s="194" t="s">
        <v>2</v>
      </c>
      <c r="C176" s="194" t="s">
        <v>4</v>
      </c>
      <c r="D176" s="196">
        <v>134.09578400000001</v>
      </c>
      <c r="E176" s="122" t="s">
        <v>188</v>
      </c>
      <c r="F176" s="190">
        <v>134.09578400000001</v>
      </c>
      <c r="G176" s="128"/>
      <c r="H176" s="206"/>
      <c r="I176" s="202">
        <v>5.7619179999999997</v>
      </c>
      <c r="J176" s="203"/>
      <c r="K176" s="132"/>
      <c r="L176" s="197"/>
      <c r="M176" s="82"/>
      <c r="N176" s="228">
        <f t="shared" si="5"/>
        <v>1.4722420000000227</v>
      </c>
      <c r="O176" s="148">
        <v>132.62354199999999</v>
      </c>
      <c r="P176" s="229"/>
      <c r="Q176" s="195">
        <v>0</v>
      </c>
      <c r="R176" s="195">
        <v>0</v>
      </c>
      <c r="S176" s="195">
        <v>0</v>
      </c>
      <c r="T176" s="197">
        <v>0</v>
      </c>
      <c r="U176" s="168">
        <f t="shared" si="6"/>
        <v>134.09578400000001</v>
      </c>
    </row>
    <row r="177" spans="1:22" x14ac:dyDescent="0.3">
      <c r="A177" s="194">
        <v>5846</v>
      </c>
      <c r="B177" s="194" t="s">
        <v>2</v>
      </c>
      <c r="C177" s="194" t="s">
        <v>4</v>
      </c>
      <c r="D177" s="196">
        <v>20.696959</v>
      </c>
      <c r="E177" s="122" t="s">
        <v>187</v>
      </c>
      <c r="F177" s="190">
        <v>20.696959</v>
      </c>
      <c r="G177" s="128"/>
      <c r="H177" s="206"/>
      <c r="I177" s="202"/>
      <c r="J177" s="203"/>
      <c r="K177" s="132"/>
      <c r="L177" s="197"/>
      <c r="M177" s="82"/>
      <c r="N177" s="228">
        <f t="shared" si="5"/>
        <v>0</v>
      </c>
      <c r="O177" s="148">
        <v>20.696959</v>
      </c>
      <c r="P177" s="229"/>
      <c r="Q177" s="195">
        <v>0</v>
      </c>
      <c r="R177" s="195">
        <v>0</v>
      </c>
      <c r="S177" s="195">
        <v>0</v>
      </c>
      <c r="T177" s="197">
        <v>0</v>
      </c>
      <c r="U177" s="168">
        <f t="shared" si="6"/>
        <v>20.696959</v>
      </c>
    </row>
    <row r="178" spans="1:22" x14ac:dyDescent="0.3">
      <c r="A178" s="194">
        <v>5847</v>
      </c>
      <c r="B178" s="194" t="s">
        <v>2</v>
      </c>
      <c r="C178" s="194" t="s">
        <v>4</v>
      </c>
      <c r="D178" s="196">
        <v>12.340178</v>
      </c>
      <c r="E178" s="122" t="s">
        <v>187</v>
      </c>
      <c r="F178" s="190">
        <v>12.340178</v>
      </c>
      <c r="G178" s="128"/>
      <c r="H178" s="206"/>
      <c r="I178" s="202"/>
      <c r="J178" s="203"/>
      <c r="K178" s="132"/>
      <c r="L178" s="197"/>
      <c r="M178" s="82"/>
      <c r="N178" s="228">
        <f t="shared" si="5"/>
        <v>2.174906</v>
      </c>
      <c r="O178" s="148">
        <v>10.165272</v>
      </c>
      <c r="P178" s="229"/>
      <c r="Q178" s="195">
        <v>0</v>
      </c>
      <c r="R178" s="195">
        <v>0</v>
      </c>
      <c r="S178" s="195">
        <v>0</v>
      </c>
      <c r="T178" s="197">
        <v>0</v>
      </c>
      <c r="U178" s="168">
        <f t="shared" si="6"/>
        <v>12.340178</v>
      </c>
    </row>
    <row r="179" spans="1:22" x14ac:dyDescent="0.3">
      <c r="A179" s="194">
        <v>5850</v>
      </c>
      <c r="B179" s="194" t="s">
        <v>2</v>
      </c>
      <c r="C179" s="194" t="s">
        <v>4</v>
      </c>
      <c r="D179" s="196">
        <v>83.669228000000004</v>
      </c>
      <c r="E179" s="122" t="s">
        <v>189</v>
      </c>
      <c r="F179" s="190">
        <v>15.168837999999999</v>
      </c>
      <c r="G179" s="128"/>
      <c r="H179" s="206"/>
      <c r="I179" s="202">
        <v>2.919</v>
      </c>
      <c r="J179" s="218"/>
      <c r="K179" s="132" t="s">
        <v>54</v>
      </c>
      <c r="L179" s="197">
        <v>68.500387000000003</v>
      </c>
      <c r="M179" s="82"/>
      <c r="N179" s="228">
        <f t="shared" si="5"/>
        <v>5.7975410000000096</v>
      </c>
      <c r="O179" s="148">
        <v>77.871686999999994</v>
      </c>
      <c r="P179" s="229">
        <v>83.669228000000004</v>
      </c>
      <c r="Q179" s="195">
        <v>6.3677599999999996</v>
      </c>
      <c r="R179" s="195">
        <v>0.38562999999999997</v>
      </c>
      <c r="S179" s="195">
        <v>15.554854000000001</v>
      </c>
      <c r="T179" s="197">
        <v>0</v>
      </c>
      <c r="U179" s="168">
        <f t="shared" si="6"/>
        <v>61.360984000000002</v>
      </c>
    </row>
    <row r="180" spans="1:22" x14ac:dyDescent="0.3">
      <c r="A180" s="194">
        <v>5851</v>
      </c>
      <c r="B180" s="194" t="s">
        <v>2</v>
      </c>
      <c r="C180" s="194" t="s">
        <v>4</v>
      </c>
      <c r="D180" s="196">
        <v>7.695824</v>
      </c>
      <c r="E180" s="122" t="s">
        <v>189</v>
      </c>
      <c r="F180" s="190">
        <v>7.695824</v>
      </c>
      <c r="G180" s="128"/>
      <c r="H180" s="206"/>
      <c r="I180" s="202"/>
      <c r="J180" s="203"/>
      <c r="K180" s="132"/>
      <c r="L180" s="197"/>
      <c r="M180" s="82"/>
      <c r="N180" s="228">
        <f t="shared" si="5"/>
        <v>7.695824</v>
      </c>
      <c r="O180" s="148">
        <v>0</v>
      </c>
      <c r="P180" s="229"/>
      <c r="Q180" s="195">
        <v>0</v>
      </c>
      <c r="R180" s="195">
        <v>0</v>
      </c>
      <c r="S180" s="195">
        <v>2.250759</v>
      </c>
      <c r="T180" s="197">
        <v>0</v>
      </c>
      <c r="U180" s="168">
        <f t="shared" si="6"/>
        <v>5.4450649999999996</v>
      </c>
    </row>
    <row r="181" spans="1:22" x14ac:dyDescent="0.3">
      <c r="A181" s="194">
        <v>5852</v>
      </c>
      <c r="B181" s="194" t="s">
        <v>2</v>
      </c>
      <c r="C181" s="194" t="s">
        <v>4</v>
      </c>
      <c r="D181" s="196">
        <v>6.2869000000000002</v>
      </c>
      <c r="E181" s="122" t="s">
        <v>189</v>
      </c>
      <c r="F181" s="190">
        <v>6.2869000000000002</v>
      </c>
      <c r="G181" s="128"/>
      <c r="H181" s="188"/>
      <c r="I181" s="202"/>
      <c r="J181" s="203"/>
      <c r="K181" s="132"/>
      <c r="L181" s="197"/>
      <c r="M181" s="82"/>
      <c r="N181" s="228">
        <f t="shared" si="5"/>
        <v>0</v>
      </c>
      <c r="O181" s="148">
        <v>6.2869000000000002</v>
      </c>
      <c r="P181" s="229">
        <v>6.2869000000000002</v>
      </c>
      <c r="Q181" s="195">
        <v>0</v>
      </c>
      <c r="R181" s="195">
        <v>0</v>
      </c>
      <c r="S181" s="195">
        <v>0</v>
      </c>
      <c r="T181" s="197">
        <v>0</v>
      </c>
      <c r="U181" s="168">
        <f t="shared" si="6"/>
        <v>6.2869000000000002</v>
      </c>
    </row>
    <row r="182" spans="1:22" x14ac:dyDescent="0.3">
      <c r="A182" s="194">
        <v>5853</v>
      </c>
      <c r="B182" s="194" t="s">
        <v>2</v>
      </c>
      <c r="C182" s="194" t="s">
        <v>4</v>
      </c>
      <c r="D182" s="196">
        <v>39.775494999999999</v>
      </c>
      <c r="E182" s="122" t="s">
        <v>189</v>
      </c>
      <c r="F182" s="190">
        <v>39.775494999999999</v>
      </c>
      <c r="G182" s="128"/>
      <c r="H182" s="188"/>
      <c r="I182" s="202">
        <v>3.5339870000000002</v>
      </c>
      <c r="J182" s="203"/>
      <c r="K182" s="132"/>
      <c r="L182" s="197"/>
      <c r="M182" s="82"/>
      <c r="N182" s="228">
        <f t="shared" si="5"/>
        <v>15.40522</v>
      </c>
      <c r="O182" s="148">
        <v>24.370274999999999</v>
      </c>
      <c r="P182" s="229">
        <v>24.368848</v>
      </c>
      <c r="Q182" s="195">
        <v>0</v>
      </c>
      <c r="R182" s="195">
        <v>0</v>
      </c>
      <c r="S182" s="195">
        <v>0</v>
      </c>
      <c r="T182" s="197">
        <v>0</v>
      </c>
      <c r="U182" s="168">
        <f t="shared" si="6"/>
        <v>39.775494999999999</v>
      </c>
    </row>
    <row r="183" spans="1:22" x14ac:dyDescent="0.3">
      <c r="A183" s="194">
        <v>5854</v>
      </c>
      <c r="B183" s="194" t="s">
        <v>2</v>
      </c>
      <c r="C183" s="194" t="s">
        <v>4</v>
      </c>
      <c r="D183" s="196">
        <v>10.271663999999999</v>
      </c>
      <c r="E183" s="122" t="s">
        <v>189</v>
      </c>
      <c r="F183" s="190">
        <v>10.271663999999999</v>
      </c>
      <c r="G183" s="128"/>
      <c r="H183" s="188"/>
      <c r="I183" s="202"/>
      <c r="J183" s="203"/>
      <c r="K183" s="132"/>
      <c r="L183" s="197"/>
      <c r="M183" s="82"/>
      <c r="N183" s="228">
        <f t="shared" si="5"/>
        <v>0</v>
      </c>
      <c r="O183" s="148">
        <v>10.271663999999999</v>
      </c>
      <c r="P183" s="229"/>
      <c r="Q183" s="195">
        <v>0</v>
      </c>
      <c r="R183" s="195">
        <v>0</v>
      </c>
      <c r="S183" s="195">
        <v>0</v>
      </c>
      <c r="T183" s="197">
        <v>0</v>
      </c>
      <c r="U183" s="168">
        <f t="shared" si="6"/>
        <v>10.271663999999999</v>
      </c>
    </row>
    <row r="184" spans="1:22" x14ac:dyDescent="0.3">
      <c r="A184" s="194">
        <v>5874</v>
      </c>
      <c r="B184" s="194" t="s">
        <v>2</v>
      </c>
      <c r="C184" s="194" t="s">
        <v>4</v>
      </c>
      <c r="D184" s="196">
        <v>15.076347</v>
      </c>
      <c r="E184" s="122" t="s">
        <v>182</v>
      </c>
      <c r="F184" s="190">
        <v>10.285266</v>
      </c>
      <c r="G184" s="128"/>
      <c r="H184" s="188"/>
      <c r="I184" s="202">
        <v>0.61311800000000005</v>
      </c>
      <c r="J184" s="203"/>
      <c r="K184" s="132"/>
      <c r="L184" s="197"/>
      <c r="M184" s="82">
        <v>4.7910810000000001</v>
      </c>
      <c r="N184" s="228">
        <f t="shared" si="5"/>
        <v>10.285263</v>
      </c>
      <c r="O184" s="148">
        <v>4.7910839999999997</v>
      </c>
      <c r="P184" s="229"/>
      <c r="Q184" s="195">
        <v>0</v>
      </c>
      <c r="R184" s="195">
        <v>9.4263180000000002</v>
      </c>
      <c r="S184" s="195">
        <v>0</v>
      </c>
      <c r="T184" s="197">
        <v>0</v>
      </c>
      <c r="U184" s="168">
        <f t="shared" si="6"/>
        <v>5.650029</v>
      </c>
    </row>
    <row r="185" spans="1:22" x14ac:dyDescent="0.3">
      <c r="A185" s="194">
        <v>5876</v>
      </c>
      <c r="B185" s="194" t="s">
        <v>2</v>
      </c>
      <c r="C185" s="194" t="s">
        <v>4</v>
      </c>
      <c r="D185" s="196">
        <v>21.729790999999999</v>
      </c>
      <c r="E185" s="122" t="s">
        <v>182</v>
      </c>
      <c r="F185" s="190">
        <v>21.729790999999999</v>
      </c>
      <c r="G185" s="128"/>
      <c r="H185" s="188"/>
      <c r="I185" s="202"/>
      <c r="J185" s="203"/>
      <c r="K185" s="132"/>
      <c r="L185" s="197"/>
      <c r="M185" s="82"/>
      <c r="N185" s="228">
        <f t="shared" si="5"/>
        <v>21.729790999999999</v>
      </c>
      <c r="O185" s="148">
        <v>0</v>
      </c>
      <c r="P185" s="229"/>
      <c r="Q185" s="195">
        <v>0</v>
      </c>
      <c r="R185" s="195">
        <v>10.11497</v>
      </c>
      <c r="S185" s="195">
        <v>11.614822</v>
      </c>
      <c r="T185" s="197">
        <v>0</v>
      </c>
      <c r="U185" s="168">
        <f t="shared" si="6"/>
        <v>-1.0000000010279564E-6</v>
      </c>
    </row>
    <row r="186" spans="1:22" x14ac:dyDescent="0.3">
      <c r="A186" s="194">
        <v>5886</v>
      </c>
      <c r="B186" s="194" t="s">
        <v>2</v>
      </c>
      <c r="C186" s="194" t="s">
        <v>4</v>
      </c>
      <c r="D186" s="196">
        <v>39.299681999999997</v>
      </c>
      <c r="E186" s="122" t="s">
        <v>189</v>
      </c>
      <c r="F186" s="190">
        <v>34.721879000000001</v>
      </c>
      <c r="G186" s="128"/>
      <c r="H186" s="188"/>
      <c r="I186" s="202"/>
      <c r="J186" s="203"/>
      <c r="K186" s="132" t="s">
        <v>53</v>
      </c>
      <c r="L186" s="197">
        <v>4.5778059999999998</v>
      </c>
      <c r="M186" s="82"/>
      <c r="N186" s="228">
        <f t="shared" si="5"/>
        <v>9.6298499999999976</v>
      </c>
      <c r="O186" s="148">
        <v>29.669832</v>
      </c>
      <c r="P186" s="229"/>
      <c r="Q186" s="195">
        <v>0</v>
      </c>
      <c r="R186" s="195">
        <v>0</v>
      </c>
      <c r="S186" s="195">
        <v>13.582966000000001</v>
      </c>
      <c r="T186" s="197">
        <v>0</v>
      </c>
      <c r="U186" s="168">
        <f t="shared" si="6"/>
        <v>25.716715999999998</v>
      </c>
    </row>
    <row r="187" spans="1:22" s="50" customFormat="1" x14ac:dyDescent="0.3">
      <c r="A187" s="204" t="s">
        <v>65</v>
      </c>
      <c r="B187" s="204"/>
      <c r="C187" s="204"/>
      <c r="D187" s="199">
        <f>SUM(D66:D186)</f>
        <v>3508.6416399999994</v>
      </c>
      <c r="E187" s="199"/>
      <c r="F187" s="199">
        <f>SUM(F66:F186)</f>
        <v>2477.4869189999995</v>
      </c>
      <c r="G187" s="199"/>
      <c r="H187" s="199">
        <f>SUM(H66:H186)</f>
        <v>13.715833999999999</v>
      </c>
      <c r="I187" s="199">
        <f>SUM(I66:I186)</f>
        <v>130.00871799999999</v>
      </c>
      <c r="J187" s="199">
        <f>SUM(J66:J186)</f>
        <v>0</v>
      </c>
      <c r="K187" s="199"/>
      <c r="L187" s="199">
        <f t="shared" ref="L187:U187" si="7">SUM(L66:L186)</f>
        <v>951.41293399999995</v>
      </c>
      <c r="M187" s="199">
        <f t="shared" si="7"/>
        <v>5.2780930000000001</v>
      </c>
      <c r="N187" s="199">
        <f t="shared" si="7"/>
        <v>559.39928300000008</v>
      </c>
      <c r="O187" s="199">
        <f t="shared" si="7"/>
        <v>2949.2423570000005</v>
      </c>
      <c r="P187" s="199">
        <f t="shared" si="7"/>
        <v>834.01321099999984</v>
      </c>
      <c r="Q187" s="199">
        <f t="shared" si="7"/>
        <v>89.415682999999987</v>
      </c>
      <c r="R187" s="199">
        <f t="shared" si="7"/>
        <v>186.48858900000005</v>
      </c>
      <c r="S187" s="199">
        <f t="shared" si="7"/>
        <v>528.03883299999995</v>
      </c>
      <c r="T187" s="199">
        <f t="shared" si="7"/>
        <v>48.071381999999993</v>
      </c>
      <c r="U187" s="199">
        <f t="shared" si="7"/>
        <v>2656.6271529999976</v>
      </c>
    </row>
    <row r="188" spans="1:22" s="50" customFormat="1" ht="28.8" x14ac:dyDescent="0.3">
      <c r="A188" s="200"/>
      <c r="B188" s="200"/>
      <c r="C188" s="200"/>
      <c r="D188" s="198"/>
      <c r="E188" s="183"/>
      <c r="F188" s="198"/>
      <c r="G188" s="183"/>
      <c r="H188" s="184"/>
      <c r="I188" s="198"/>
      <c r="J188" s="198"/>
      <c r="K188" s="183"/>
      <c r="L188" s="198"/>
      <c r="M188" s="185"/>
      <c r="N188" s="198"/>
      <c r="O188" s="186"/>
      <c r="P188" s="198"/>
      <c r="Q188" s="236" t="s">
        <v>101</v>
      </c>
      <c r="R188" s="237"/>
      <c r="S188" s="237"/>
      <c r="T188" s="170" t="s">
        <v>105</v>
      </c>
      <c r="U188" s="117"/>
      <c r="V188" s="192" t="s">
        <v>111</v>
      </c>
    </row>
    <row r="189" spans="1:22" s="50" customFormat="1" ht="28.8" x14ac:dyDescent="0.3">
      <c r="A189" s="200"/>
      <c r="B189" s="200"/>
      <c r="C189" s="200"/>
      <c r="D189" s="198"/>
      <c r="E189" s="183"/>
      <c r="F189" s="198"/>
      <c r="G189" s="183"/>
      <c r="H189" s="184"/>
      <c r="I189" s="198"/>
      <c r="J189" s="198"/>
      <c r="K189" s="183"/>
      <c r="L189" s="198"/>
      <c r="M189" s="185"/>
      <c r="N189" s="198"/>
      <c r="O189" s="186"/>
      <c r="P189" s="198"/>
      <c r="Q189" s="8" t="s">
        <v>102</v>
      </c>
      <c r="R189" s="8" t="s">
        <v>103</v>
      </c>
      <c r="S189" s="8" t="s">
        <v>104</v>
      </c>
      <c r="T189" s="171" t="s">
        <v>106</v>
      </c>
      <c r="U189" s="40" t="s">
        <v>107</v>
      </c>
    </row>
    <row r="190" spans="1:22" x14ac:dyDescent="0.3">
      <c r="A190" s="194">
        <v>5896</v>
      </c>
      <c r="B190" s="194" t="s">
        <v>39</v>
      </c>
      <c r="C190" s="194" t="s">
        <v>3</v>
      </c>
      <c r="D190" s="196">
        <v>79.377791000000002</v>
      </c>
      <c r="E190" s="122"/>
      <c r="F190" s="190"/>
      <c r="G190" s="122"/>
      <c r="H190" s="205"/>
      <c r="I190" s="202"/>
      <c r="J190" s="203"/>
      <c r="K190" s="222" t="s">
        <v>53</v>
      </c>
      <c r="L190" s="136">
        <v>79.377791000000002</v>
      </c>
      <c r="M190" s="82"/>
      <c r="N190" s="228">
        <f t="shared" ref="N190:N203" si="8">D190-O190</f>
        <v>0</v>
      </c>
      <c r="O190" s="148">
        <v>79.377791000000002</v>
      </c>
      <c r="P190" s="229">
        <v>0</v>
      </c>
      <c r="Q190" s="195">
        <v>0</v>
      </c>
      <c r="R190" s="195">
        <v>0</v>
      </c>
      <c r="S190" s="195">
        <v>0</v>
      </c>
      <c r="T190" s="173">
        <v>0</v>
      </c>
      <c r="U190" s="168">
        <f t="shared" ref="U190:U203" si="9">D190-(Q190+R190+S190+T190)</f>
        <v>79.377791000000002</v>
      </c>
    </row>
    <row r="191" spans="1:22" x14ac:dyDescent="0.3">
      <c r="A191" s="194">
        <v>5899</v>
      </c>
      <c r="B191" s="194" t="s">
        <v>39</v>
      </c>
      <c r="C191" s="194" t="s">
        <v>3</v>
      </c>
      <c r="D191" s="196">
        <v>31.726569999999999</v>
      </c>
      <c r="E191" s="122" t="s">
        <v>189</v>
      </c>
      <c r="F191" s="190">
        <v>31.726569999999999</v>
      </c>
      <c r="G191" s="128"/>
      <c r="H191" s="206"/>
      <c r="I191" s="202"/>
      <c r="J191" s="203"/>
      <c r="K191" s="132"/>
      <c r="L191" s="197"/>
      <c r="M191" s="67"/>
      <c r="N191" s="228">
        <f t="shared" si="8"/>
        <v>24.148212999999998</v>
      </c>
      <c r="O191" s="148">
        <v>7.5783569999999996</v>
      </c>
      <c r="P191" s="229">
        <v>31.726569999999999</v>
      </c>
      <c r="Q191" s="195">
        <v>0</v>
      </c>
      <c r="R191" s="195">
        <v>0</v>
      </c>
      <c r="S191" s="195">
        <v>0</v>
      </c>
      <c r="T191" s="173">
        <v>0</v>
      </c>
      <c r="U191" s="168">
        <f t="shared" si="9"/>
        <v>31.726569999999999</v>
      </c>
    </row>
    <row r="192" spans="1:22" x14ac:dyDescent="0.3">
      <c r="A192" s="194">
        <v>5917</v>
      </c>
      <c r="B192" s="194" t="s">
        <v>39</v>
      </c>
      <c r="C192" s="194" t="s">
        <v>6</v>
      </c>
      <c r="D192" s="196">
        <v>5.7595510000000001</v>
      </c>
      <c r="E192" s="122"/>
      <c r="F192" s="190"/>
      <c r="G192" s="128"/>
      <c r="H192" s="206"/>
      <c r="I192" s="202"/>
      <c r="J192" s="203"/>
      <c r="K192" s="132" t="s">
        <v>53</v>
      </c>
      <c r="L192" s="197">
        <v>5.7595510000000001</v>
      </c>
      <c r="M192" s="67"/>
      <c r="N192" s="228">
        <f t="shared" si="8"/>
        <v>0</v>
      </c>
      <c r="O192" s="148">
        <v>5.7595510000000001</v>
      </c>
      <c r="P192" s="229">
        <v>4.8655160000000004</v>
      </c>
      <c r="Q192" s="195">
        <v>0.86443499999999995</v>
      </c>
      <c r="R192" s="195">
        <v>0.459756</v>
      </c>
      <c r="S192" s="195">
        <v>1.071839</v>
      </c>
      <c r="T192" s="173">
        <v>0</v>
      </c>
      <c r="U192" s="168">
        <f t="shared" si="9"/>
        <v>3.3635210000000004</v>
      </c>
    </row>
    <row r="193" spans="1:22" x14ac:dyDescent="0.3">
      <c r="A193" s="194">
        <v>5918</v>
      </c>
      <c r="B193" s="194" t="s">
        <v>39</v>
      </c>
      <c r="C193" s="194" t="s">
        <v>6</v>
      </c>
      <c r="D193" s="196">
        <v>5.5323310000000001</v>
      </c>
      <c r="E193" s="122"/>
      <c r="F193" s="190"/>
      <c r="G193" s="128"/>
      <c r="H193" s="206"/>
      <c r="I193" s="202"/>
      <c r="J193" s="203"/>
      <c r="K193" s="132" t="s">
        <v>53</v>
      </c>
      <c r="L193" s="197">
        <v>5.5323310000000001</v>
      </c>
      <c r="M193" s="67"/>
      <c r="N193" s="228">
        <f t="shared" si="8"/>
        <v>0</v>
      </c>
      <c r="O193" s="148">
        <v>5.5323310000000001</v>
      </c>
      <c r="P193" s="229">
        <v>3.214899</v>
      </c>
      <c r="Q193" s="195">
        <v>0.184257</v>
      </c>
      <c r="R193" s="195">
        <v>0</v>
      </c>
      <c r="S193" s="195">
        <v>0</v>
      </c>
      <c r="T193" s="173">
        <v>0</v>
      </c>
      <c r="U193" s="168">
        <f t="shared" si="9"/>
        <v>5.3480740000000004</v>
      </c>
    </row>
    <row r="194" spans="1:22" x14ac:dyDescent="0.3">
      <c r="A194" s="194">
        <v>5919</v>
      </c>
      <c r="B194" s="194" t="s">
        <v>39</v>
      </c>
      <c r="C194" s="194" t="s">
        <v>6</v>
      </c>
      <c r="D194" s="196">
        <v>15.197113</v>
      </c>
      <c r="E194" s="122"/>
      <c r="F194" s="190"/>
      <c r="G194" s="128"/>
      <c r="H194" s="206"/>
      <c r="I194" s="202"/>
      <c r="J194" s="203"/>
      <c r="K194" s="132" t="s">
        <v>53</v>
      </c>
      <c r="L194" s="197">
        <v>15.197113</v>
      </c>
      <c r="M194" s="67"/>
      <c r="N194" s="228">
        <f t="shared" si="8"/>
        <v>0</v>
      </c>
      <c r="O194" s="148">
        <v>15.197113</v>
      </c>
      <c r="P194" s="229">
        <v>10.405087</v>
      </c>
      <c r="Q194" s="195">
        <v>0</v>
      </c>
      <c r="R194" s="195">
        <v>0</v>
      </c>
      <c r="S194" s="195">
        <v>4.7356730000000002</v>
      </c>
      <c r="T194" s="173">
        <v>0</v>
      </c>
      <c r="U194" s="168">
        <f t="shared" si="9"/>
        <v>10.46144</v>
      </c>
    </row>
    <row r="195" spans="1:22" x14ac:dyDescent="0.3">
      <c r="A195" s="194">
        <v>5920</v>
      </c>
      <c r="B195" s="194" t="s">
        <v>39</v>
      </c>
      <c r="C195" s="194" t="s">
        <v>6</v>
      </c>
      <c r="D195" s="196">
        <v>37.805570000000003</v>
      </c>
      <c r="E195" s="122"/>
      <c r="F195" s="190"/>
      <c r="G195" s="128"/>
      <c r="H195" s="206"/>
      <c r="I195" s="202"/>
      <c r="J195" s="203"/>
      <c r="K195" s="132" t="s">
        <v>53</v>
      </c>
      <c r="L195" s="197">
        <v>37.805570000000003</v>
      </c>
      <c r="M195" s="67"/>
      <c r="N195" s="228">
        <f t="shared" si="8"/>
        <v>0</v>
      </c>
      <c r="O195" s="148">
        <v>37.805570000000003</v>
      </c>
      <c r="P195" s="229">
        <v>31.109372</v>
      </c>
      <c r="Q195" s="195">
        <v>4.1669340000000004</v>
      </c>
      <c r="R195" s="195">
        <v>0</v>
      </c>
      <c r="S195" s="195">
        <v>14.976841</v>
      </c>
      <c r="T195" s="173">
        <v>0</v>
      </c>
      <c r="U195" s="168">
        <f t="shared" si="9"/>
        <v>18.661795000000001</v>
      </c>
    </row>
    <row r="196" spans="1:22" x14ac:dyDescent="0.3">
      <c r="A196" s="194">
        <v>5921</v>
      </c>
      <c r="B196" s="194" t="s">
        <v>39</v>
      </c>
      <c r="C196" s="194" t="s">
        <v>6</v>
      </c>
      <c r="D196" s="196">
        <v>13.902941999999999</v>
      </c>
      <c r="E196" s="122"/>
      <c r="F196" s="190"/>
      <c r="G196" s="128"/>
      <c r="H196" s="206"/>
      <c r="I196" s="202"/>
      <c r="J196" s="203"/>
      <c r="K196" s="132" t="s">
        <v>53</v>
      </c>
      <c r="L196" s="197">
        <v>13.902941999999999</v>
      </c>
      <c r="M196" s="67"/>
      <c r="N196" s="228">
        <f t="shared" si="8"/>
        <v>0</v>
      </c>
      <c r="O196" s="148">
        <v>13.902941999999999</v>
      </c>
      <c r="P196" s="229">
        <v>10.63072</v>
      </c>
      <c r="Q196" s="195">
        <v>0</v>
      </c>
      <c r="R196" s="195">
        <v>0</v>
      </c>
      <c r="S196" s="195">
        <v>9.5311389999999996</v>
      </c>
      <c r="T196" s="173">
        <v>0</v>
      </c>
      <c r="U196" s="168">
        <f t="shared" si="9"/>
        <v>4.3718029999999999</v>
      </c>
    </row>
    <row r="197" spans="1:22" x14ac:dyDescent="0.3">
      <c r="A197" s="194">
        <v>5922</v>
      </c>
      <c r="B197" s="194" t="s">
        <v>39</v>
      </c>
      <c r="C197" s="194" t="s">
        <v>6</v>
      </c>
      <c r="D197" s="196">
        <v>6.8847860000000001</v>
      </c>
      <c r="E197" s="122"/>
      <c r="F197" s="190"/>
      <c r="G197" s="128"/>
      <c r="H197" s="206"/>
      <c r="I197" s="202"/>
      <c r="J197" s="203"/>
      <c r="K197" s="132" t="s">
        <v>53</v>
      </c>
      <c r="L197" s="197">
        <v>6.8847860000000001</v>
      </c>
      <c r="M197" s="67"/>
      <c r="N197" s="228">
        <f t="shared" si="8"/>
        <v>0</v>
      </c>
      <c r="O197" s="148">
        <v>6.8847860000000001</v>
      </c>
      <c r="P197" s="229">
        <v>2.885583</v>
      </c>
      <c r="Q197" s="195">
        <v>8.4431999999999993E-2</v>
      </c>
      <c r="R197" s="195">
        <v>0</v>
      </c>
      <c r="S197" s="195">
        <v>2.0312290000000002</v>
      </c>
      <c r="T197" s="173">
        <v>0</v>
      </c>
      <c r="U197" s="168">
        <f t="shared" si="9"/>
        <v>4.7691249999999998</v>
      </c>
    </row>
    <row r="198" spans="1:22" x14ac:dyDescent="0.3">
      <c r="A198" s="194">
        <v>5923</v>
      </c>
      <c r="B198" s="194" t="s">
        <v>39</v>
      </c>
      <c r="C198" s="194" t="s">
        <v>6</v>
      </c>
      <c r="D198" s="196">
        <v>27.952096999999998</v>
      </c>
      <c r="E198" s="122"/>
      <c r="F198" s="190"/>
      <c r="G198" s="128"/>
      <c r="H198" s="206"/>
      <c r="I198" s="202"/>
      <c r="J198" s="203"/>
      <c r="K198" s="132" t="s">
        <v>53</v>
      </c>
      <c r="L198" s="197">
        <v>27.952096999999998</v>
      </c>
      <c r="M198" s="67"/>
      <c r="N198" s="228">
        <f t="shared" si="8"/>
        <v>0</v>
      </c>
      <c r="O198" s="148">
        <v>27.952096999999998</v>
      </c>
      <c r="P198" s="229">
        <v>19.325395</v>
      </c>
      <c r="Q198" s="195">
        <v>0</v>
      </c>
      <c r="R198" s="195">
        <v>0</v>
      </c>
      <c r="S198" s="195">
        <v>14.614656</v>
      </c>
      <c r="T198" s="173">
        <v>0</v>
      </c>
      <c r="U198" s="168">
        <f t="shared" si="9"/>
        <v>13.337440999999998</v>
      </c>
    </row>
    <row r="199" spans="1:22" x14ac:dyDescent="0.3">
      <c r="A199" s="194">
        <v>5924</v>
      </c>
      <c r="B199" s="194" t="s">
        <v>39</v>
      </c>
      <c r="C199" s="194" t="s">
        <v>6</v>
      </c>
      <c r="D199" s="196">
        <v>166.27814599999999</v>
      </c>
      <c r="E199" s="122"/>
      <c r="F199" s="190"/>
      <c r="G199" s="128"/>
      <c r="H199" s="206"/>
      <c r="I199" s="202"/>
      <c r="J199" s="203"/>
      <c r="K199" s="132" t="s">
        <v>53</v>
      </c>
      <c r="L199" s="197">
        <v>166.27814599999999</v>
      </c>
      <c r="M199" s="67"/>
      <c r="N199" s="228">
        <f t="shared" si="8"/>
        <v>0</v>
      </c>
      <c r="O199" s="148">
        <v>166.27814599999999</v>
      </c>
      <c r="P199" s="229">
        <v>4.2387379999999997</v>
      </c>
      <c r="Q199" s="195">
        <v>1.9699999999999999E-4</v>
      </c>
      <c r="R199" s="195">
        <v>0.30909399999999998</v>
      </c>
      <c r="S199" s="195">
        <v>2.9235340000000001</v>
      </c>
      <c r="T199" s="173">
        <v>0</v>
      </c>
      <c r="U199" s="168">
        <f t="shared" si="9"/>
        <v>163.045321</v>
      </c>
    </row>
    <row r="200" spans="1:22" x14ac:dyDescent="0.3">
      <c r="A200" s="194">
        <v>5925</v>
      </c>
      <c r="B200" s="194" t="s">
        <v>39</v>
      </c>
      <c r="C200" s="194" t="s">
        <v>6</v>
      </c>
      <c r="D200" s="196">
        <v>10.291054000000001</v>
      </c>
      <c r="E200" s="122"/>
      <c r="F200" s="190"/>
      <c r="G200" s="128"/>
      <c r="H200" s="206"/>
      <c r="I200" s="202"/>
      <c r="J200" s="203"/>
      <c r="K200" s="132" t="s">
        <v>53</v>
      </c>
      <c r="L200" s="197">
        <v>10.291054000000001</v>
      </c>
      <c r="M200" s="67"/>
      <c r="N200" s="228">
        <f t="shared" si="8"/>
        <v>0</v>
      </c>
      <c r="O200" s="148">
        <v>10.291054000000001</v>
      </c>
      <c r="P200" s="229">
        <v>0</v>
      </c>
      <c r="Q200" s="195">
        <v>0</v>
      </c>
      <c r="R200" s="195">
        <v>0</v>
      </c>
      <c r="S200" s="195">
        <v>0</v>
      </c>
      <c r="T200" s="173">
        <v>0</v>
      </c>
      <c r="U200" s="168">
        <f t="shared" si="9"/>
        <v>10.291054000000001</v>
      </c>
    </row>
    <row r="201" spans="1:22" x14ac:dyDescent="0.3">
      <c r="A201" s="194">
        <v>5926</v>
      </c>
      <c r="B201" s="194" t="s">
        <v>39</v>
      </c>
      <c r="C201" s="194" t="s">
        <v>6</v>
      </c>
      <c r="D201" s="196">
        <v>21.090900000000001</v>
      </c>
      <c r="E201" s="122"/>
      <c r="F201" s="190"/>
      <c r="G201" s="128"/>
      <c r="H201" s="206"/>
      <c r="I201" s="202"/>
      <c r="J201" s="203"/>
      <c r="K201" s="132" t="s">
        <v>53</v>
      </c>
      <c r="L201" s="197">
        <v>21.090900000000001</v>
      </c>
      <c r="M201" s="67"/>
      <c r="N201" s="228">
        <f t="shared" si="8"/>
        <v>0</v>
      </c>
      <c r="O201" s="148">
        <v>21.090900000000001</v>
      </c>
      <c r="P201" s="229">
        <v>0</v>
      </c>
      <c r="Q201" s="195">
        <v>0</v>
      </c>
      <c r="R201" s="195">
        <v>3.8737499999999998</v>
      </c>
      <c r="S201" s="195">
        <v>0.75758700000000001</v>
      </c>
      <c r="T201" s="173">
        <v>0</v>
      </c>
      <c r="U201" s="168">
        <f t="shared" si="9"/>
        <v>16.459563000000003</v>
      </c>
    </row>
    <row r="202" spans="1:22" x14ac:dyDescent="0.3">
      <c r="A202" s="194">
        <v>5959</v>
      </c>
      <c r="B202" s="194" t="s">
        <v>39</v>
      </c>
      <c r="C202" s="194" t="s">
        <v>5</v>
      </c>
      <c r="D202" s="196">
        <v>647.13486</v>
      </c>
      <c r="E202" s="123"/>
      <c r="F202" s="187"/>
      <c r="G202" s="128"/>
      <c r="H202" s="206"/>
      <c r="I202" s="202"/>
      <c r="J202" s="203"/>
      <c r="K202" s="132" t="s">
        <v>53</v>
      </c>
      <c r="L202" s="197">
        <v>647.13486</v>
      </c>
      <c r="M202" s="82"/>
      <c r="N202" s="228">
        <f t="shared" si="8"/>
        <v>0</v>
      </c>
      <c r="O202" s="148">
        <v>647.13486</v>
      </c>
      <c r="P202" s="229">
        <v>0</v>
      </c>
      <c r="Q202" s="195">
        <v>0</v>
      </c>
      <c r="R202" s="195">
        <v>0</v>
      </c>
      <c r="S202" s="195">
        <v>0</v>
      </c>
      <c r="T202" s="173">
        <v>0</v>
      </c>
      <c r="U202" s="168">
        <f t="shared" si="9"/>
        <v>647.13486</v>
      </c>
    </row>
    <row r="203" spans="1:22" x14ac:dyDescent="0.3">
      <c r="A203" s="194">
        <v>5963</v>
      </c>
      <c r="B203" s="194" t="s">
        <v>39</v>
      </c>
      <c r="C203" s="194" t="s">
        <v>4</v>
      </c>
      <c r="D203" s="196">
        <v>40.735714999999999</v>
      </c>
      <c r="E203" s="122" t="s">
        <v>185</v>
      </c>
      <c r="F203" s="190">
        <v>40.735714999999999</v>
      </c>
      <c r="G203" s="122"/>
      <c r="H203" s="205"/>
      <c r="I203" s="202"/>
      <c r="J203" s="203"/>
      <c r="K203" s="132"/>
      <c r="L203" s="197"/>
      <c r="M203" s="82"/>
      <c r="N203" s="228">
        <f t="shared" si="8"/>
        <v>12.901367999999998</v>
      </c>
      <c r="O203" s="148">
        <v>27.834347000000001</v>
      </c>
      <c r="P203" s="229">
        <v>0</v>
      </c>
      <c r="Q203" s="195">
        <v>0</v>
      </c>
      <c r="R203" s="195">
        <v>0</v>
      </c>
      <c r="S203" s="195">
        <v>0</v>
      </c>
      <c r="T203" s="173">
        <v>0</v>
      </c>
      <c r="U203" s="168">
        <f t="shared" si="9"/>
        <v>40.735714999999999</v>
      </c>
    </row>
    <row r="204" spans="1:22" s="50" customFormat="1" x14ac:dyDescent="0.3">
      <c r="A204" s="204" t="s">
        <v>64</v>
      </c>
      <c r="B204" s="204"/>
      <c r="C204" s="204"/>
      <c r="D204" s="199">
        <f>SUM(D190:D203)</f>
        <v>1109.6694259999999</v>
      </c>
      <c r="E204" s="199"/>
      <c r="F204" s="199">
        <f>SUM(F190:F203)</f>
        <v>72.462284999999994</v>
      </c>
      <c r="G204" s="199"/>
      <c r="H204" s="199">
        <f>SUM(H190:H203)</f>
        <v>0</v>
      </c>
      <c r="I204" s="199">
        <f>SUM(I190:I203)</f>
        <v>0</v>
      </c>
      <c r="J204" s="199">
        <f>SUM(J190:J203)</f>
        <v>0</v>
      </c>
      <c r="K204" s="199"/>
      <c r="L204" s="199">
        <f t="shared" ref="L204:U204" si="10">SUM(L190:L203)</f>
        <v>1037.2071409999999</v>
      </c>
      <c r="M204" s="199">
        <f t="shared" si="10"/>
        <v>0</v>
      </c>
      <c r="N204" s="199">
        <f t="shared" si="10"/>
        <v>37.049580999999996</v>
      </c>
      <c r="O204" s="199">
        <f t="shared" si="10"/>
        <v>1072.6198449999999</v>
      </c>
      <c r="P204" s="199">
        <f t="shared" si="10"/>
        <v>118.40188000000001</v>
      </c>
      <c r="Q204" s="199">
        <f t="shared" si="10"/>
        <v>5.3002549999999999</v>
      </c>
      <c r="R204" s="199">
        <f t="shared" si="10"/>
        <v>4.6425999999999998</v>
      </c>
      <c r="S204" s="199">
        <f t="shared" si="10"/>
        <v>50.642498000000003</v>
      </c>
      <c r="T204" s="199">
        <f t="shared" si="10"/>
        <v>0</v>
      </c>
      <c r="U204" s="199">
        <f t="shared" si="10"/>
        <v>1049.084073</v>
      </c>
    </row>
    <row r="205" spans="1:22" s="50" customFormat="1" x14ac:dyDescent="0.3">
      <c r="A205" s="200"/>
      <c r="B205" s="200"/>
      <c r="C205" s="200"/>
      <c r="D205" s="198"/>
      <c r="E205" s="183"/>
      <c r="F205" s="198"/>
      <c r="G205" s="183"/>
      <c r="H205" s="184"/>
      <c r="I205" s="198"/>
      <c r="J205" s="198"/>
      <c r="K205" s="183"/>
      <c r="L205" s="198"/>
      <c r="M205" s="185"/>
      <c r="N205" s="198"/>
      <c r="O205" s="186"/>
      <c r="P205" s="198"/>
      <c r="Q205" s="236"/>
      <c r="R205" s="237"/>
      <c r="S205" s="237"/>
      <c r="T205" s="170"/>
      <c r="U205" s="117"/>
      <c r="V205" s="192"/>
    </row>
    <row r="206" spans="1:22" s="50" customFormat="1" x14ac:dyDescent="0.3">
      <c r="A206" s="200"/>
      <c r="B206" s="200"/>
      <c r="C206" s="200"/>
      <c r="D206" s="198"/>
      <c r="E206" s="183"/>
      <c r="F206" s="198"/>
      <c r="G206" s="183"/>
      <c r="H206" s="184"/>
      <c r="I206" s="198"/>
      <c r="J206" s="198"/>
      <c r="K206" s="183"/>
      <c r="L206" s="198"/>
      <c r="M206" s="185"/>
      <c r="N206" s="198"/>
      <c r="O206" s="186"/>
      <c r="P206" s="198"/>
      <c r="Q206" s="8"/>
      <c r="R206" s="8"/>
      <c r="S206" s="8"/>
      <c r="T206" s="171"/>
      <c r="U206" s="40"/>
    </row>
    <row r="207" spans="1:22" x14ac:dyDescent="0.3">
      <c r="A207" s="194"/>
      <c r="B207" s="194"/>
      <c r="C207" s="194"/>
      <c r="D207" s="196"/>
      <c r="E207" s="122"/>
      <c r="F207" s="190"/>
      <c r="G207" s="126"/>
      <c r="H207" s="206"/>
      <c r="I207" s="202"/>
      <c r="J207" s="203"/>
      <c r="K207" s="133"/>
      <c r="L207" s="134"/>
      <c r="M207" s="208"/>
      <c r="N207" s="228"/>
      <c r="O207" s="148"/>
      <c r="P207" s="229"/>
      <c r="Q207" s="195"/>
      <c r="R207" s="195"/>
      <c r="S207" s="195"/>
      <c r="T207" s="197"/>
      <c r="U207" s="168"/>
    </row>
    <row r="208" spans="1:22" x14ac:dyDescent="0.3">
      <c r="A208" s="194"/>
      <c r="B208" s="194"/>
      <c r="C208" s="194"/>
      <c r="D208" s="196"/>
      <c r="E208" s="122"/>
      <c r="F208" s="190"/>
      <c r="G208" s="126"/>
      <c r="H208" s="206"/>
      <c r="I208" s="202"/>
      <c r="J208" s="203"/>
      <c r="K208" s="133"/>
      <c r="L208" s="134"/>
      <c r="M208" s="208"/>
      <c r="N208" s="228"/>
      <c r="O208" s="148"/>
      <c r="P208" s="229"/>
      <c r="Q208" s="195"/>
      <c r="R208" s="195"/>
      <c r="S208" s="195"/>
      <c r="T208" s="197"/>
      <c r="U208" s="168"/>
    </row>
    <row r="209" spans="1:21" x14ac:dyDescent="0.3">
      <c r="A209" s="194"/>
      <c r="B209" s="194"/>
      <c r="C209" s="194"/>
      <c r="D209" s="196"/>
      <c r="E209" s="122"/>
      <c r="F209" s="190"/>
      <c r="G209" s="126"/>
      <c r="H209" s="206"/>
      <c r="I209" s="202"/>
      <c r="J209" s="203"/>
      <c r="K209" s="133"/>
      <c r="L209" s="134"/>
      <c r="M209" s="208"/>
      <c r="N209" s="228"/>
      <c r="O209" s="148"/>
      <c r="P209" s="229"/>
      <c r="Q209" s="195"/>
      <c r="R209" s="195"/>
      <c r="S209" s="195"/>
      <c r="T209" s="197"/>
      <c r="U209" s="168"/>
    </row>
    <row r="210" spans="1:21" x14ac:dyDescent="0.3">
      <c r="A210" s="194"/>
      <c r="B210" s="194"/>
      <c r="C210" s="194"/>
      <c r="D210" s="196"/>
      <c r="E210" s="122"/>
      <c r="F210" s="190"/>
      <c r="G210" s="126"/>
      <c r="H210" s="206"/>
      <c r="I210" s="202"/>
      <c r="J210" s="203"/>
      <c r="K210" s="133"/>
      <c r="L210" s="134"/>
      <c r="M210" s="208"/>
      <c r="N210" s="228"/>
      <c r="O210" s="148"/>
      <c r="P210" s="229"/>
      <c r="Q210" s="195"/>
      <c r="R210" s="195"/>
      <c r="S210" s="195"/>
      <c r="T210" s="197"/>
      <c r="U210" s="168"/>
    </row>
    <row r="211" spans="1:21" x14ac:dyDescent="0.3">
      <c r="O211" s="182"/>
      <c r="T211" s="11"/>
      <c r="U211" s="168"/>
    </row>
    <row r="212" spans="1:21" x14ac:dyDescent="0.3">
      <c r="O212" s="182"/>
      <c r="T212" s="11"/>
      <c r="U212" s="168"/>
    </row>
    <row r="213" spans="1:21" x14ac:dyDescent="0.3">
      <c r="A213" s="38"/>
      <c r="B213" s="38"/>
      <c r="C213" s="38"/>
      <c r="D213" s="37"/>
      <c r="E213" s="123"/>
      <c r="F213" s="54"/>
      <c r="G213" s="123"/>
      <c r="H213" s="54"/>
      <c r="I213" s="202"/>
      <c r="J213" s="58"/>
      <c r="K213" s="133"/>
      <c r="L213" s="134"/>
      <c r="M213" s="208"/>
      <c r="N213" s="7"/>
      <c r="O213" s="148"/>
      <c r="P213" s="146"/>
      <c r="Q213" s="167"/>
      <c r="R213" s="166"/>
      <c r="S213" s="166"/>
      <c r="T213" s="173"/>
      <c r="U213" s="168"/>
    </row>
    <row r="214" spans="1:21" x14ac:dyDescent="0.3">
      <c r="A214" s="38"/>
      <c r="B214" s="38"/>
      <c r="C214" s="38"/>
      <c r="D214" s="37"/>
      <c r="E214" s="123"/>
      <c r="F214" s="54"/>
      <c r="G214" s="128"/>
      <c r="H214" s="206"/>
      <c r="I214" s="202"/>
      <c r="J214" s="58"/>
      <c r="K214" s="133"/>
      <c r="L214" s="134"/>
      <c r="M214" s="208"/>
      <c r="N214" s="7"/>
      <c r="O214" s="148"/>
      <c r="P214" s="150"/>
      <c r="Q214" s="167"/>
      <c r="R214" s="166"/>
      <c r="S214" s="166"/>
      <c r="T214" s="173"/>
      <c r="U214" s="168"/>
    </row>
    <row r="215" spans="1:21" x14ac:dyDescent="0.3">
      <c r="A215" s="38"/>
      <c r="B215" s="38"/>
      <c r="C215" s="38"/>
      <c r="D215" s="37"/>
      <c r="E215" s="123"/>
      <c r="F215" s="54"/>
      <c r="G215" s="128"/>
      <c r="H215" s="206"/>
      <c r="I215" s="202"/>
      <c r="J215" s="58"/>
      <c r="K215" s="133"/>
      <c r="L215" s="134"/>
      <c r="M215" s="208"/>
      <c r="N215" s="7"/>
      <c r="O215" s="148"/>
      <c r="P215" s="150"/>
      <c r="Q215" s="195"/>
      <c r="R215" s="166"/>
      <c r="S215" s="166"/>
      <c r="T215" s="173"/>
      <c r="U215" s="168"/>
    </row>
    <row r="216" spans="1:21" x14ac:dyDescent="0.3">
      <c r="A216" s="38"/>
      <c r="B216" s="38"/>
      <c r="C216" s="38"/>
      <c r="D216" s="37"/>
      <c r="E216" s="123"/>
      <c r="F216" s="54"/>
      <c r="G216" s="122"/>
      <c r="H216" s="205"/>
      <c r="I216" s="202"/>
      <c r="J216" s="59"/>
      <c r="K216" s="133"/>
      <c r="L216" s="134"/>
      <c r="M216" s="208"/>
      <c r="N216" s="7"/>
      <c r="O216" s="148"/>
      <c r="P216" s="146"/>
      <c r="Q216" s="167"/>
      <c r="R216" s="166"/>
      <c r="S216" s="166"/>
      <c r="T216" s="173"/>
      <c r="U216" s="168"/>
    </row>
    <row r="217" spans="1:21" x14ac:dyDescent="0.3">
      <c r="A217" s="38"/>
      <c r="B217" s="38"/>
      <c r="C217" s="38"/>
      <c r="D217" s="37"/>
      <c r="E217" s="123"/>
      <c r="F217" s="54"/>
      <c r="G217" s="123"/>
      <c r="H217" s="54"/>
      <c r="I217" s="202"/>
      <c r="J217" s="58"/>
      <c r="K217" s="133"/>
      <c r="L217" s="134"/>
      <c r="M217" s="208"/>
      <c r="N217" s="7"/>
      <c r="O217" s="148"/>
      <c r="P217" s="146"/>
      <c r="Q217" s="195"/>
      <c r="R217" s="166"/>
      <c r="S217" s="166"/>
      <c r="T217" s="173"/>
      <c r="U217" s="168"/>
    </row>
    <row r="218" spans="1:21" x14ac:dyDescent="0.3">
      <c r="A218" s="38"/>
      <c r="B218" s="38"/>
      <c r="C218" s="38"/>
      <c r="D218" s="37"/>
      <c r="E218" s="123"/>
      <c r="F218" s="54"/>
      <c r="G218" s="123"/>
      <c r="H218" s="54"/>
      <c r="I218" s="202"/>
      <c r="J218" s="60"/>
      <c r="K218" s="130"/>
      <c r="L218" s="131"/>
      <c r="M218" s="82"/>
      <c r="N218" s="7"/>
      <c r="O218" s="148"/>
      <c r="P218" s="146"/>
      <c r="Q218" s="195"/>
      <c r="R218" s="166"/>
      <c r="S218" s="166"/>
      <c r="T218" s="173"/>
      <c r="U218" s="168"/>
    </row>
    <row r="219" spans="1:21" x14ac:dyDescent="0.3">
      <c r="A219" s="38"/>
      <c r="B219" s="38"/>
      <c r="C219" s="38"/>
      <c r="D219" s="37"/>
      <c r="E219" s="123"/>
      <c r="F219" s="54"/>
      <c r="G219" s="123"/>
      <c r="H219" s="54"/>
      <c r="I219" s="202"/>
      <c r="J219" s="58"/>
      <c r="K219" s="130"/>
      <c r="L219" s="131"/>
      <c r="M219" s="67"/>
      <c r="N219" s="7"/>
      <c r="O219" s="148"/>
      <c r="P219" s="150"/>
      <c r="Q219" s="167"/>
      <c r="R219" s="166"/>
      <c r="S219" s="166"/>
      <c r="T219" s="173"/>
      <c r="U219" s="168"/>
    </row>
    <row r="220" spans="1:21" x14ac:dyDescent="0.3">
      <c r="A220" s="38"/>
      <c r="B220" s="38"/>
      <c r="C220" s="38"/>
      <c r="D220" s="37"/>
      <c r="E220" s="123"/>
      <c r="F220" s="54"/>
      <c r="G220" s="126"/>
      <c r="H220" s="206"/>
      <c r="I220" s="202"/>
      <c r="J220" s="58"/>
      <c r="K220" s="130"/>
      <c r="L220" s="131"/>
      <c r="M220" s="67"/>
      <c r="N220" s="7"/>
      <c r="O220" s="148"/>
      <c r="P220" s="32"/>
      <c r="Q220" s="195"/>
      <c r="R220" s="166"/>
      <c r="S220" s="166"/>
      <c r="T220" s="173"/>
      <c r="U220" s="168"/>
    </row>
    <row r="221" spans="1:21" x14ac:dyDescent="0.3">
      <c r="A221" s="38"/>
      <c r="B221" s="38"/>
      <c r="C221" s="38"/>
      <c r="D221" s="37"/>
      <c r="E221" s="123"/>
      <c r="F221" s="54"/>
      <c r="G221" s="126"/>
      <c r="H221" s="206"/>
      <c r="I221" s="202"/>
      <c r="J221" s="58"/>
      <c r="K221" s="130"/>
      <c r="L221" s="131"/>
      <c r="M221" s="67"/>
      <c r="N221" s="7"/>
      <c r="O221" s="142"/>
      <c r="P221" s="150"/>
      <c r="Q221" s="195"/>
      <c r="R221" s="166"/>
      <c r="S221" s="166"/>
      <c r="T221" s="173"/>
      <c r="U221" s="168"/>
    </row>
    <row r="222" spans="1:21" x14ac:dyDescent="0.3">
      <c r="A222" s="38"/>
      <c r="B222" s="38"/>
      <c r="C222" s="38"/>
      <c r="D222" s="37"/>
      <c r="E222" s="123"/>
      <c r="F222" s="54"/>
      <c r="G222" s="126"/>
      <c r="H222" s="206"/>
      <c r="I222" s="202"/>
      <c r="J222" s="58"/>
      <c r="K222" s="130"/>
      <c r="L222" s="131"/>
      <c r="M222" s="67"/>
      <c r="N222" s="7"/>
      <c r="O222" s="148"/>
      <c r="P222" s="150"/>
      <c r="Q222" s="195"/>
      <c r="R222" s="166"/>
      <c r="S222" s="166"/>
      <c r="T222" s="173"/>
      <c r="U222" s="168"/>
    </row>
    <row r="223" spans="1:21" x14ac:dyDescent="0.3">
      <c r="A223" s="38"/>
      <c r="B223" s="38"/>
      <c r="C223" s="38"/>
      <c r="D223" s="37"/>
      <c r="E223" s="123"/>
      <c r="F223" s="54"/>
      <c r="G223" s="126"/>
      <c r="H223" s="206"/>
      <c r="I223" s="202"/>
      <c r="J223" s="58"/>
      <c r="K223" s="130"/>
      <c r="L223" s="131"/>
      <c r="M223" s="67"/>
      <c r="N223" s="7"/>
      <c r="O223" s="148"/>
      <c r="P223" s="146"/>
      <c r="Q223" s="167"/>
      <c r="R223" s="166"/>
      <c r="S223" s="166"/>
      <c r="T223" s="173"/>
      <c r="U223" s="168"/>
    </row>
    <row r="224" spans="1:21" x14ac:dyDescent="0.3">
      <c r="A224" s="38"/>
      <c r="B224" s="38"/>
      <c r="C224" s="38"/>
      <c r="D224" s="37"/>
      <c r="E224" s="123"/>
      <c r="F224" s="54"/>
      <c r="G224" s="126"/>
      <c r="H224" s="206"/>
      <c r="I224" s="202"/>
      <c r="J224" s="58"/>
      <c r="K224" s="130"/>
      <c r="L224" s="131"/>
      <c r="M224" s="67"/>
      <c r="N224" s="7"/>
      <c r="O224" s="142"/>
      <c r="P224" s="150"/>
      <c r="Q224" s="167"/>
      <c r="R224" s="166"/>
      <c r="S224" s="166"/>
      <c r="T224" s="173"/>
      <c r="U224" s="168"/>
    </row>
    <row r="225" spans="1:21" x14ac:dyDescent="0.3">
      <c r="A225" s="38"/>
      <c r="B225" s="38"/>
      <c r="C225" s="38"/>
      <c r="D225" s="37"/>
      <c r="E225" s="123"/>
      <c r="F225" s="54"/>
      <c r="G225" s="126"/>
      <c r="H225" s="206"/>
      <c r="I225" s="202"/>
      <c r="J225" s="58"/>
      <c r="K225" s="135"/>
      <c r="L225" s="136"/>
      <c r="M225" s="82"/>
      <c r="N225" s="7"/>
      <c r="O225" s="148"/>
      <c r="P225" s="32"/>
      <c r="Q225" s="195"/>
      <c r="R225" s="166"/>
      <c r="S225" s="166"/>
      <c r="T225" s="173"/>
      <c r="U225" s="168"/>
    </row>
    <row r="226" spans="1:21" x14ac:dyDescent="0.3">
      <c r="A226" s="38"/>
      <c r="B226" s="38"/>
      <c r="C226" s="38"/>
      <c r="D226" s="37"/>
      <c r="E226" s="123"/>
      <c r="F226" s="54"/>
      <c r="G226" s="122"/>
      <c r="H226" s="205"/>
      <c r="I226" s="202"/>
      <c r="J226" s="59"/>
      <c r="K226" s="130"/>
      <c r="L226" s="131"/>
      <c r="M226" s="67"/>
      <c r="N226" s="7"/>
      <c r="O226" s="142"/>
      <c r="P226" s="32"/>
      <c r="Q226" s="167"/>
      <c r="R226" s="166"/>
      <c r="S226" s="166"/>
      <c r="T226" s="173"/>
      <c r="U226" s="168"/>
    </row>
    <row r="227" spans="1:21" x14ac:dyDescent="0.3">
      <c r="A227" s="38"/>
      <c r="B227" s="38"/>
      <c r="C227" s="38"/>
      <c r="D227" s="37"/>
      <c r="E227" s="123"/>
      <c r="F227" s="54"/>
      <c r="G227" s="126"/>
      <c r="H227" s="206"/>
      <c r="I227" s="202"/>
      <c r="J227" s="58"/>
      <c r="K227" s="130"/>
      <c r="L227" s="131"/>
      <c r="M227" s="67"/>
      <c r="N227" s="7"/>
      <c r="O227" s="148"/>
      <c r="P227" s="150"/>
      <c r="Q227" s="195"/>
      <c r="R227" s="166"/>
      <c r="S227" s="166"/>
      <c r="T227" s="173"/>
      <c r="U227" s="168"/>
    </row>
    <row r="228" spans="1:21" x14ac:dyDescent="0.3">
      <c r="A228" s="38"/>
      <c r="B228" s="38"/>
      <c r="C228" s="38"/>
      <c r="D228" s="37"/>
      <c r="E228" s="123"/>
      <c r="F228" s="54"/>
      <c r="G228" s="126"/>
      <c r="H228" s="206"/>
      <c r="I228" s="202"/>
      <c r="J228" s="58"/>
      <c r="K228" s="130"/>
      <c r="L228" s="131"/>
      <c r="M228" s="67"/>
      <c r="N228" s="7"/>
      <c r="O228" s="142"/>
      <c r="P228" s="150"/>
      <c r="Q228" s="167"/>
      <c r="R228" s="166"/>
      <c r="S228" s="166"/>
      <c r="T228" s="173"/>
      <c r="U228" s="168"/>
    </row>
    <row r="229" spans="1:21" x14ac:dyDescent="0.3">
      <c r="A229" s="38"/>
      <c r="B229" s="38"/>
      <c r="C229" s="38"/>
      <c r="D229" s="37"/>
      <c r="E229" s="123"/>
      <c r="F229" s="54"/>
      <c r="G229" s="126"/>
      <c r="H229" s="206"/>
      <c r="I229" s="202"/>
      <c r="J229" s="58"/>
      <c r="K229" s="130"/>
      <c r="L229" s="131"/>
      <c r="M229" s="67"/>
      <c r="N229" s="7"/>
      <c r="O229" s="148"/>
      <c r="P229" s="150"/>
      <c r="Q229" s="167"/>
      <c r="R229" s="166"/>
      <c r="S229" s="166"/>
      <c r="T229" s="173"/>
      <c r="U229" s="168"/>
    </row>
    <row r="230" spans="1:21" x14ac:dyDescent="0.3">
      <c r="A230" s="38"/>
      <c r="B230" s="38"/>
      <c r="C230" s="38"/>
      <c r="D230" s="37"/>
      <c r="E230" s="123"/>
      <c r="F230" s="54"/>
      <c r="G230" s="126"/>
      <c r="H230" s="206"/>
      <c r="I230" s="202"/>
      <c r="J230" s="58"/>
      <c r="K230" s="130"/>
      <c r="L230" s="131"/>
      <c r="M230" s="67"/>
      <c r="N230" s="7"/>
      <c r="O230" s="148"/>
      <c r="P230" s="32"/>
      <c r="Q230" s="195"/>
      <c r="R230" s="166"/>
      <c r="S230" s="166"/>
      <c r="T230" s="173"/>
      <c r="U230" s="168"/>
    </row>
    <row r="231" spans="1:21" x14ac:dyDescent="0.3">
      <c r="A231" s="38"/>
      <c r="B231" s="38"/>
      <c r="C231" s="38"/>
      <c r="D231" s="37"/>
      <c r="E231" s="123"/>
      <c r="F231" s="54"/>
      <c r="G231" s="126"/>
      <c r="H231" s="206"/>
      <c r="I231" s="202"/>
      <c r="J231" s="58"/>
      <c r="K231" s="130"/>
      <c r="L231" s="131"/>
      <c r="M231" s="82"/>
      <c r="N231" s="7"/>
      <c r="O231" s="148"/>
      <c r="P231" s="32"/>
      <c r="Q231" s="167"/>
      <c r="R231" s="166"/>
      <c r="S231" s="166"/>
      <c r="T231" s="173"/>
      <c r="U231" s="168"/>
    </row>
    <row r="232" spans="1:21" x14ac:dyDescent="0.3">
      <c r="A232" s="38"/>
      <c r="B232" s="38"/>
      <c r="C232" s="38"/>
      <c r="D232" s="37"/>
      <c r="E232" s="123"/>
      <c r="F232" s="54"/>
      <c r="G232" s="128"/>
      <c r="H232" s="206"/>
      <c r="I232" s="202"/>
      <c r="J232" s="58"/>
      <c r="K232" s="133"/>
      <c r="L232" s="134"/>
      <c r="M232" s="208"/>
      <c r="N232" s="7"/>
      <c r="O232" s="148"/>
      <c r="P232" s="32"/>
      <c r="Q232" s="195"/>
      <c r="R232" s="166"/>
      <c r="S232" s="166"/>
      <c r="T232" s="173"/>
      <c r="U232" s="168"/>
    </row>
    <row r="233" spans="1:21" x14ac:dyDescent="0.3">
      <c r="A233" s="38"/>
      <c r="B233" s="38"/>
      <c r="C233" s="38"/>
      <c r="D233" s="37"/>
      <c r="E233" s="123"/>
      <c r="F233" s="54"/>
      <c r="G233" s="128"/>
      <c r="H233" s="206"/>
      <c r="I233" s="202"/>
      <c r="J233" s="58"/>
      <c r="K233" s="133"/>
      <c r="L233" s="134"/>
      <c r="M233" s="208"/>
      <c r="N233" s="7"/>
      <c r="O233" s="148"/>
      <c r="P233" s="150"/>
      <c r="Q233" s="167"/>
      <c r="R233" s="166"/>
      <c r="S233" s="166"/>
      <c r="T233" s="173"/>
      <c r="U233" s="168"/>
    </row>
    <row r="234" spans="1:21" x14ac:dyDescent="0.3">
      <c r="A234" s="38"/>
      <c r="B234" s="38"/>
      <c r="C234" s="38"/>
      <c r="D234" s="37"/>
      <c r="E234" s="123"/>
      <c r="F234" s="54"/>
      <c r="G234" s="123"/>
      <c r="H234" s="54"/>
      <c r="I234" s="202"/>
      <c r="J234" s="60"/>
      <c r="K234" s="133"/>
      <c r="L234" s="134"/>
      <c r="M234" s="208"/>
      <c r="N234" s="7"/>
      <c r="O234" s="148"/>
      <c r="P234" s="146"/>
      <c r="Q234" s="167"/>
      <c r="R234" s="166"/>
      <c r="S234" s="166"/>
      <c r="T234" s="173"/>
      <c r="U234" s="168"/>
    </row>
    <row r="235" spans="1:21" x14ac:dyDescent="0.3">
      <c r="A235" s="38"/>
      <c r="B235" s="38"/>
      <c r="C235" s="38"/>
      <c r="D235" s="37"/>
      <c r="E235" s="123"/>
      <c r="F235" s="54"/>
      <c r="G235" s="128"/>
      <c r="H235" s="206"/>
      <c r="I235" s="202"/>
      <c r="J235" s="58"/>
      <c r="K235" s="133"/>
      <c r="L235" s="134"/>
      <c r="M235" s="208"/>
      <c r="N235" s="7"/>
      <c r="O235" s="142"/>
      <c r="P235" s="150"/>
      <c r="Q235" s="167"/>
      <c r="R235" s="166"/>
      <c r="S235" s="166"/>
      <c r="T235" s="173"/>
      <c r="U235" s="168"/>
    </row>
    <row r="236" spans="1:21" x14ac:dyDescent="0.3">
      <c r="A236" s="38"/>
      <c r="B236" s="38"/>
      <c r="C236" s="38"/>
      <c r="D236" s="37"/>
      <c r="E236" s="123"/>
      <c r="F236" s="54"/>
      <c r="G236" s="122"/>
      <c r="H236" s="205"/>
      <c r="I236" s="202"/>
      <c r="J236" s="59"/>
      <c r="K236" s="133"/>
      <c r="L236" s="134"/>
      <c r="M236" s="208"/>
      <c r="N236" s="7"/>
      <c r="O236" s="148"/>
      <c r="P236" s="150"/>
      <c r="Q236" s="195"/>
      <c r="R236" s="166"/>
      <c r="S236" s="166"/>
      <c r="T236" s="173"/>
      <c r="U236" s="168"/>
    </row>
    <row r="237" spans="1:21" x14ac:dyDescent="0.3">
      <c r="A237" s="38"/>
      <c r="B237" s="38"/>
      <c r="C237" s="38"/>
      <c r="D237" s="37"/>
      <c r="E237" s="123"/>
      <c r="F237" s="54"/>
      <c r="G237" s="122"/>
      <c r="H237" s="205"/>
      <c r="I237" s="202"/>
      <c r="J237" s="59"/>
      <c r="K237" s="133"/>
      <c r="L237" s="134"/>
      <c r="M237" s="208"/>
      <c r="N237" s="7"/>
      <c r="O237" s="142"/>
      <c r="P237" s="146"/>
      <c r="Q237" s="167"/>
      <c r="R237" s="166"/>
      <c r="S237" s="166"/>
      <c r="T237" s="173"/>
      <c r="U237" s="168"/>
    </row>
    <row r="238" spans="1:21" x14ac:dyDescent="0.3">
      <c r="A238" s="38"/>
      <c r="B238" s="38"/>
      <c r="C238" s="38"/>
      <c r="D238" s="37"/>
      <c r="E238" s="123"/>
      <c r="F238" s="54"/>
      <c r="G238" s="122"/>
      <c r="H238" s="205"/>
      <c r="I238" s="202"/>
      <c r="J238" s="58"/>
      <c r="K238" s="133"/>
      <c r="L238" s="134"/>
      <c r="M238" s="208"/>
      <c r="N238" s="7"/>
      <c r="O238" s="148"/>
      <c r="P238" s="146"/>
      <c r="Q238" s="195"/>
      <c r="R238" s="166"/>
      <c r="S238" s="166"/>
      <c r="T238" s="173"/>
      <c r="U238" s="168"/>
    </row>
    <row r="239" spans="1:21" x14ac:dyDescent="0.3">
      <c r="A239" s="38"/>
      <c r="B239" s="38"/>
      <c r="C239" s="38"/>
      <c r="D239" s="37"/>
      <c r="E239" s="123"/>
      <c r="F239" s="54"/>
      <c r="G239" s="122"/>
      <c r="H239" s="205"/>
      <c r="I239" s="202"/>
      <c r="J239" s="58"/>
      <c r="K239" s="133"/>
      <c r="L239" s="134"/>
      <c r="M239" s="208"/>
      <c r="N239" s="7"/>
      <c r="O239" s="142"/>
      <c r="P239" s="146"/>
      <c r="Q239" s="167"/>
      <c r="R239" s="166"/>
      <c r="S239" s="166"/>
      <c r="T239" s="173"/>
      <c r="U239" s="168"/>
    </row>
    <row r="240" spans="1:21" x14ac:dyDescent="0.3">
      <c r="A240" s="38"/>
      <c r="B240" s="38"/>
      <c r="C240" s="38"/>
      <c r="D240" s="37"/>
      <c r="E240" s="123"/>
      <c r="F240" s="54"/>
      <c r="G240" s="128"/>
      <c r="H240" s="206"/>
      <c r="I240" s="202"/>
      <c r="J240" s="58"/>
      <c r="K240" s="133"/>
      <c r="L240" s="134"/>
      <c r="M240" s="208"/>
      <c r="N240" s="7"/>
      <c r="O240" s="142"/>
      <c r="P240" s="32"/>
      <c r="Q240" s="167"/>
      <c r="R240" s="166"/>
      <c r="S240" s="166"/>
      <c r="T240" s="173"/>
      <c r="U240" s="168"/>
    </row>
    <row r="241" spans="1:21" x14ac:dyDescent="0.3">
      <c r="A241" s="38"/>
      <c r="B241" s="38"/>
      <c r="C241" s="38"/>
      <c r="D241" s="37"/>
      <c r="E241" s="123"/>
      <c r="F241" s="54"/>
      <c r="G241" s="126"/>
      <c r="H241" s="206"/>
      <c r="I241" s="202"/>
      <c r="J241" s="58"/>
      <c r="K241" s="133"/>
      <c r="L241" s="134"/>
      <c r="M241" s="208"/>
      <c r="N241" s="7"/>
      <c r="O241" s="148"/>
      <c r="P241" s="146"/>
      <c r="Q241" s="167"/>
      <c r="R241" s="166"/>
      <c r="S241" s="166"/>
      <c r="T241" s="173"/>
      <c r="U241" s="168"/>
    </row>
    <row r="242" spans="1:21" x14ac:dyDescent="0.3">
      <c r="A242" s="38"/>
      <c r="B242" s="38"/>
      <c r="C242" s="38"/>
      <c r="D242" s="37"/>
      <c r="E242" s="123"/>
      <c r="F242" s="54"/>
      <c r="G242" s="126"/>
      <c r="H242" s="206"/>
      <c r="I242" s="202"/>
      <c r="J242" s="58"/>
      <c r="K242" s="135"/>
      <c r="L242" s="136"/>
      <c r="M242" s="82"/>
      <c r="N242" s="7"/>
      <c r="O242" s="148"/>
      <c r="P242" s="146"/>
      <c r="Q242" s="167"/>
      <c r="R242" s="166"/>
      <c r="S242" s="166"/>
      <c r="T242" s="173"/>
      <c r="U242" s="168"/>
    </row>
    <row r="243" spans="1:21" x14ac:dyDescent="0.3">
      <c r="A243" s="38"/>
      <c r="B243" s="38"/>
      <c r="C243" s="38"/>
      <c r="D243" s="37"/>
      <c r="E243" s="122"/>
      <c r="F243" s="205"/>
      <c r="G243" s="126"/>
      <c r="H243" s="206"/>
      <c r="I243" s="202"/>
      <c r="J243" s="58"/>
      <c r="K243" s="130"/>
      <c r="L243" s="131"/>
      <c r="M243" s="67"/>
      <c r="N243" s="7"/>
      <c r="O243" s="142"/>
      <c r="P243" s="32"/>
      <c r="Q243" s="167"/>
      <c r="R243" s="166"/>
      <c r="S243" s="166"/>
      <c r="T243" s="173"/>
      <c r="U243" s="168"/>
    </row>
    <row r="244" spans="1:21" x14ac:dyDescent="0.3">
      <c r="A244" s="38"/>
      <c r="B244" s="38"/>
      <c r="C244" s="38"/>
      <c r="D244" s="37"/>
      <c r="E244" s="123"/>
      <c r="F244" s="54"/>
      <c r="G244" s="126"/>
      <c r="H244" s="206"/>
      <c r="I244" s="202"/>
      <c r="J244" s="58"/>
      <c r="K244" s="130"/>
      <c r="L244" s="131"/>
      <c r="M244" s="67"/>
      <c r="N244" s="7"/>
      <c r="O244" s="148"/>
      <c r="P244" s="150"/>
      <c r="Q244" s="167"/>
      <c r="R244" s="166"/>
      <c r="S244" s="166"/>
      <c r="T244" s="173"/>
      <c r="U244" s="168"/>
    </row>
    <row r="245" spans="1:21" x14ac:dyDescent="0.3">
      <c r="A245" s="38"/>
      <c r="B245" s="38"/>
      <c r="C245" s="38"/>
      <c r="D245" s="37"/>
      <c r="E245" s="123"/>
      <c r="F245" s="54"/>
      <c r="G245" s="126"/>
      <c r="H245" s="206"/>
      <c r="I245" s="202"/>
      <c r="J245" s="58"/>
      <c r="K245" s="130"/>
      <c r="L245" s="131"/>
      <c r="M245" s="67"/>
      <c r="N245" s="7"/>
      <c r="O245" s="148"/>
      <c r="P245" s="150"/>
      <c r="Q245" s="167"/>
      <c r="R245" s="166"/>
      <c r="S245" s="166"/>
      <c r="T245" s="173"/>
      <c r="U245" s="168"/>
    </row>
    <row r="246" spans="1:21" x14ac:dyDescent="0.3">
      <c r="A246" s="38"/>
      <c r="B246" s="38"/>
      <c r="C246" s="38"/>
      <c r="D246" s="37"/>
      <c r="E246" s="123"/>
      <c r="F246" s="54"/>
      <c r="G246" s="126"/>
      <c r="H246" s="206"/>
      <c r="I246" s="202"/>
      <c r="J246" s="58"/>
      <c r="K246" s="130"/>
      <c r="L246" s="131"/>
      <c r="M246" s="67"/>
      <c r="N246" s="7"/>
      <c r="O246" s="142"/>
      <c r="P246" s="32"/>
      <c r="Q246" s="195"/>
      <c r="R246" s="166"/>
      <c r="S246" s="166"/>
      <c r="T246" s="173"/>
      <c r="U246" s="168"/>
    </row>
    <row r="247" spans="1:21" x14ac:dyDescent="0.3">
      <c r="A247" s="38"/>
      <c r="B247" s="38"/>
      <c r="C247" s="38"/>
      <c r="D247" s="37"/>
      <c r="E247" s="123"/>
      <c r="F247" s="54"/>
      <c r="G247" s="126"/>
      <c r="H247" s="206"/>
      <c r="I247" s="202"/>
      <c r="J247" s="58"/>
      <c r="K247" s="135"/>
      <c r="L247" s="136"/>
      <c r="M247" s="82"/>
      <c r="N247" s="7"/>
      <c r="O247" s="142"/>
      <c r="P247" s="146"/>
      <c r="Q247" s="167"/>
      <c r="R247" s="166"/>
      <c r="S247" s="166"/>
      <c r="T247" s="173"/>
      <c r="U247" s="168"/>
    </row>
    <row r="248" spans="1:21" x14ac:dyDescent="0.3">
      <c r="A248" s="38"/>
      <c r="B248" s="38"/>
      <c r="C248" s="38"/>
      <c r="D248" s="37"/>
      <c r="E248" s="123"/>
      <c r="F248" s="54"/>
      <c r="G248" s="128"/>
      <c r="H248" s="206"/>
      <c r="I248" s="202"/>
      <c r="J248" s="58"/>
      <c r="K248" s="135"/>
      <c r="L248" s="136"/>
      <c r="M248" s="82"/>
      <c r="N248" s="7"/>
      <c r="O248" s="142"/>
      <c r="P248" s="146"/>
      <c r="Q248" s="167"/>
      <c r="R248" s="166"/>
      <c r="S248" s="166"/>
      <c r="T248" s="173"/>
      <c r="U248" s="168"/>
    </row>
    <row r="249" spans="1:21" x14ac:dyDescent="0.3">
      <c r="A249" s="38"/>
      <c r="B249" s="38"/>
      <c r="C249" s="38"/>
      <c r="D249" s="37"/>
      <c r="E249" s="122"/>
      <c r="F249" s="205"/>
      <c r="G249" s="126"/>
      <c r="H249" s="206"/>
      <c r="I249" s="202"/>
      <c r="J249" s="58"/>
      <c r="K249" s="135"/>
      <c r="L249" s="136"/>
      <c r="M249" s="82"/>
      <c r="N249" s="7"/>
      <c r="O249" s="142"/>
      <c r="P249" s="150"/>
      <c r="Q249" s="167"/>
      <c r="R249" s="166"/>
      <c r="S249" s="166"/>
      <c r="T249" s="173"/>
      <c r="U249" s="168"/>
    </row>
    <row r="250" spans="1:21" x14ac:dyDescent="0.3">
      <c r="A250" s="38"/>
      <c r="B250" s="38"/>
      <c r="C250" s="38"/>
      <c r="D250" s="37"/>
      <c r="E250" s="122"/>
      <c r="F250" s="205"/>
      <c r="G250" s="122"/>
      <c r="H250" s="205"/>
      <c r="I250" s="202"/>
      <c r="J250" s="58"/>
      <c r="K250" s="135"/>
      <c r="L250" s="136"/>
      <c r="M250" s="82"/>
      <c r="N250" s="7"/>
      <c r="O250" s="142"/>
      <c r="P250" s="150"/>
      <c r="Q250" s="167"/>
      <c r="R250" s="166"/>
      <c r="S250" s="166"/>
      <c r="T250" s="173"/>
      <c r="U250" s="168"/>
    </row>
    <row r="251" spans="1:21" x14ac:dyDescent="0.3">
      <c r="A251" s="38"/>
      <c r="B251" s="38"/>
      <c r="C251" s="38"/>
      <c r="D251" s="37"/>
      <c r="E251" s="122"/>
      <c r="F251" s="205"/>
      <c r="G251" s="122"/>
      <c r="H251" s="205"/>
      <c r="I251" s="202"/>
      <c r="J251" s="58"/>
      <c r="K251" s="135"/>
      <c r="L251" s="136"/>
      <c r="M251" s="82"/>
      <c r="N251" s="7"/>
      <c r="O251" s="148"/>
      <c r="P251" s="150"/>
      <c r="Q251" s="167"/>
      <c r="R251" s="166"/>
      <c r="S251" s="166"/>
      <c r="T251" s="173"/>
      <c r="U251" s="168"/>
    </row>
    <row r="252" spans="1:21" x14ac:dyDescent="0.3">
      <c r="A252" s="38"/>
      <c r="B252" s="38"/>
      <c r="C252" s="38"/>
      <c r="D252" s="37"/>
      <c r="E252" s="122"/>
      <c r="F252" s="205"/>
      <c r="G252" s="126"/>
      <c r="H252" s="206"/>
      <c r="I252" s="202"/>
      <c r="J252" s="58"/>
      <c r="K252" s="130"/>
      <c r="L252" s="131"/>
      <c r="M252" s="67"/>
      <c r="N252" s="7"/>
      <c r="O252" s="148"/>
      <c r="P252" s="150"/>
      <c r="Q252" s="167"/>
      <c r="R252" s="166"/>
      <c r="S252" s="166"/>
      <c r="T252" s="173"/>
      <c r="U252" s="168"/>
    </row>
    <row r="253" spans="1:21" x14ac:dyDescent="0.3">
      <c r="A253" s="38"/>
      <c r="B253" s="38"/>
      <c r="C253" s="38"/>
      <c r="D253" s="37"/>
      <c r="E253" s="123"/>
      <c r="F253" s="54"/>
      <c r="G253" s="126"/>
      <c r="H253" s="206"/>
      <c r="I253" s="202"/>
      <c r="J253" s="58"/>
      <c r="K253" s="130"/>
      <c r="L253" s="131"/>
      <c r="M253" s="67"/>
      <c r="N253" s="7"/>
      <c r="O253" s="142"/>
      <c r="P253" s="150"/>
      <c r="Q253" s="167"/>
      <c r="R253" s="166"/>
      <c r="S253" s="166"/>
      <c r="T253" s="173"/>
      <c r="U253" s="168"/>
    </row>
    <row r="254" spans="1:21" x14ac:dyDescent="0.3">
      <c r="A254" s="38"/>
      <c r="B254" s="38"/>
      <c r="C254" s="38"/>
      <c r="D254" s="37"/>
      <c r="E254" s="123"/>
      <c r="F254" s="54"/>
      <c r="G254" s="122"/>
      <c r="H254" s="205"/>
      <c r="I254" s="202"/>
      <c r="J254" s="58"/>
      <c r="K254" s="130"/>
      <c r="L254" s="131"/>
      <c r="M254" s="67"/>
      <c r="N254" s="7"/>
      <c r="O254" s="148"/>
      <c r="P254" s="150"/>
      <c r="Q254" s="195"/>
      <c r="R254" s="166"/>
      <c r="S254" s="166"/>
      <c r="T254" s="173"/>
      <c r="U254" s="168"/>
    </row>
    <row r="255" spans="1:21" x14ac:dyDescent="0.3">
      <c r="A255" s="38"/>
      <c r="B255" s="38"/>
      <c r="C255" s="38"/>
      <c r="D255" s="37"/>
      <c r="E255" s="123"/>
      <c r="F255" s="54"/>
      <c r="G255" s="126"/>
      <c r="H255" s="206"/>
      <c r="I255" s="202"/>
      <c r="J255" s="58"/>
      <c r="K255" s="130"/>
      <c r="L255" s="131"/>
      <c r="M255" s="67"/>
      <c r="N255" s="7"/>
      <c r="O255" s="148"/>
      <c r="P255" s="150"/>
      <c r="Q255" s="167"/>
      <c r="R255" s="166"/>
      <c r="S255" s="166"/>
      <c r="T255" s="173"/>
      <c r="U255" s="168"/>
    </row>
    <row r="256" spans="1:21" x14ac:dyDescent="0.3">
      <c r="A256" s="38"/>
      <c r="B256" s="38"/>
      <c r="C256" s="38"/>
      <c r="D256" s="37"/>
      <c r="E256" s="123"/>
      <c r="F256" s="54"/>
      <c r="G256" s="122"/>
      <c r="H256" s="205"/>
      <c r="I256" s="202"/>
      <c r="J256" s="58"/>
      <c r="K256" s="130"/>
      <c r="L256" s="131"/>
      <c r="M256" s="67"/>
      <c r="N256" s="7"/>
      <c r="O256" s="148"/>
      <c r="P256" s="32"/>
      <c r="Q256" s="167"/>
      <c r="R256" s="166"/>
      <c r="S256" s="166"/>
      <c r="T256" s="173"/>
      <c r="U256" s="168"/>
    </row>
    <row r="257" spans="1:21" x14ac:dyDescent="0.3">
      <c r="A257" s="38"/>
      <c r="B257" s="38"/>
      <c r="C257" s="38"/>
      <c r="D257" s="37"/>
      <c r="E257" s="123"/>
      <c r="F257" s="54"/>
      <c r="G257" s="122"/>
      <c r="H257" s="205"/>
      <c r="I257" s="202"/>
      <c r="J257" s="58"/>
      <c r="K257" s="130"/>
      <c r="L257" s="131"/>
      <c r="M257" s="67"/>
      <c r="N257" s="7"/>
      <c r="O257" s="148"/>
      <c r="P257" s="146"/>
      <c r="Q257" s="167"/>
      <c r="R257" s="166"/>
      <c r="S257" s="166"/>
      <c r="T257" s="173"/>
      <c r="U257" s="168"/>
    </row>
    <row r="258" spans="1:21" x14ac:dyDescent="0.3">
      <c r="A258" s="38"/>
      <c r="B258" s="38"/>
      <c r="C258" s="38"/>
      <c r="D258" s="37"/>
      <c r="E258" s="123"/>
      <c r="F258" s="54"/>
      <c r="G258" s="126"/>
      <c r="H258" s="206"/>
      <c r="I258" s="202"/>
      <c r="J258" s="58"/>
      <c r="K258" s="135"/>
      <c r="L258" s="136"/>
      <c r="M258" s="82"/>
      <c r="N258" s="7"/>
      <c r="O258" s="142"/>
      <c r="P258" s="32"/>
      <c r="Q258" s="167"/>
      <c r="R258" s="166"/>
      <c r="S258" s="166"/>
      <c r="T258" s="173"/>
      <c r="U258" s="168"/>
    </row>
    <row r="259" spans="1:21" x14ac:dyDescent="0.3">
      <c r="A259" s="38"/>
      <c r="B259" s="38"/>
      <c r="C259" s="38"/>
      <c r="D259" s="37"/>
      <c r="E259" s="122"/>
      <c r="F259" s="205"/>
      <c r="G259" s="126"/>
      <c r="H259" s="206"/>
      <c r="I259" s="202"/>
      <c r="J259" s="58"/>
      <c r="K259" s="135"/>
      <c r="L259" s="136"/>
      <c r="M259" s="82"/>
      <c r="N259" s="7"/>
      <c r="O259" s="142"/>
      <c r="P259" s="146"/>
      <c r="Q259" s="195"/>
      <c r="R259" s="166"/>
      <c r="S259" s="166"/>
      <c r="T259" s="173"/>
      <c r="U259" s="168"/>
    </row>
    <row r="260" spans="1:21" x14ac:dyDescent="0.3">
      <c r="A260" s="38"/>
      <c r="B260" s="38"/>
      <c r="C260" s="38"/>
      <c r="D260" s="37"/>
      <c r="E260" s="122"/>
      <c r="F260" s="205"/>
      <c r="G260" s="126"/>
      <c r="H260" s="206"/>
      <c r="I260" s="202"/>
      <c r="J260" s="58"/>
      <c r="K260" s="130"/>
      <c r="L260" s="131"/>
      <c r="M260" s="67"/>
      <c r="N260" s="7"/>
      <c r="O260" s="148"/>
      <c r="P260" s="150"/>
      <c r="Q260" s="167"/>
      <c r="R260" s="166"/>
      <c r="S260" s="166"/>
      <c r="T260" s="173"/>
      <c r="U260" s="168"/>
    </row>
    <row r="261" spans="1:21" x14ac:dyDescent="0.3">
      <c r="A261" s="38"/>
      <c r="B261" s="38"/>
      <c r="C261" s="38"/>
      <c r="D261" s="37"/>
      <c r="E261" s="123"/>
      <c r="F261" s="54"/>
      <c r="G261" s="126"/>
      <c r="H261" s="206"/>
      <c r="I261" s="202"/>
      <c r="J261" s="58"/>
      <c r="K261" s="135"/>
      <c r="L261" s="136"/>
      <c r="M261" s="82"/>
      <c r="N261" s="7"/>
      <c r="O261" s="142"/>
      <c r="P261" s="150"/>
      <c r="Q261" s="167"/>
      <c r="R261" s="166"/>
      <c r="S261" s="166"/>
      <c r="T261" s="173"/>
      <c r="U261" s="168"/>
    </row>
    <row r="262" spans="1:21" x14ac:dyDescent="0.3">
      <c r="A262" s="38"/>
      <c r="B262" s="38"/>
      <c r="C262" s="38"/>
      <c r="D262" s="37"/>
      <c r="E262" s="122"/>
      <c r="F262" s="205"/>
      <c r="G262" s="126"/>
      <c r="H262" s="206"/>
      <c r="I262" s="202"/>
      <c r="J262" s="58"/>
      <c r="K262" s="130"/>
      <c r="L262" s="131"/>
      <c r="M262" s="82"/>
      <c r="N262" s="7"/>
      <c r="O262" s="142"/>
      <c r="P262" s="32"/>
      <c r="Q262" s="167"/>
      <c r="R262" s="166"/>
      <c r="S262" s="166"/>
      <c r="T262" s="173"/>
      <c r="U262" s="198"/>
    </row>
    <row r="263" spans="1:21" x14ac:dyDescent="0.3">
      <c r="A263" s="38"/>
      <c r="B263" s="38"/>
      <c r="C263" s="38"/>
      <c r="D263" s="37"/>
      <c r="E263" s="123"/>
      <c r="F263" s="54"/>
      <c r="G263" s="122"/>
      <c r="H263" s="205"/>
      <c r="I263" s="202"/>
      <c r="J263" s="59"/>
      <c r="K263" s="130"/>
      <c r="L263" s="131"/>
      <c r="M263" s="67"/>
      <c r="N263" s="7"/>
      <c r="O263" s="148"/>
      <c r="P263" s="32"/>
      <c r="Q263" s="167"/>
      <c r="R263" s="166"/>
      <c r="S263" s="166"/>
      <c r="T263" s="173"/>
      <c r="U263" s="198"/>
    </row>
    <row r="264" spans="1:21" x14ac:dyDescent="0.3">
      <c r="A264" s="38"/>
      <c r="B264" s="38"/>
      <c r="C264" s="38"/>
      <c r="D264" s="37"/>
      <c r="E264" s="123"/>
      <c r="F264" s="54"/>
      <c r="G264" s="123"/>
      <c r="H264" s="54"/>
      <c r="I264" s="202"/>
      <c r="J264" s="58"/>
      <c r="K264" s="130"/>
      <c r="L264" s="131"/>
      <c r="M264" s="67"/>
      <c r="N264" s="7"/>
      <c r="O264" s="148"/>
      <c r="P264" s="32"/>
      <c r="Q264" s="195"/>
      <c r="R264" s="166"/>
      <c r="S264" s="166"/>
      <c r="T264" s="173"/>
      <c r="U264" s="198"/>
    </row>
    <row r="265" spans="1:21" x14ac:dyDescent="0.3">
      <c r="A265" s="38"/>
      <c r="B265" s="38"/>
      <c r="C265" s="38"/>
      <c r="D265" s="37"/>
      <c r="E265" s="123"/>
      <c r="F265" s="54"/>
      <c r="G265" s="123"/>
      <c r="H265" s="54"/>
      <c r="I265" s="202"/>
      <c r="J265" s="58"/>
      <c r="K265" s="130"/>
      <c r="L265" s="131"/>
      <c r="M265" s="67"/>
      <c r="N265" s="7"/>
      <c r="O265" s="148"/>
      <c r="P265" s="150"/>
      <c r="Q265" s="195"/>
      <c r="R265" s="166"/>
      <c r="S265" s="166"/>
      <c r="T265" s="173"/>
      <c r="U265" s="198"/>
    </row>
    <row r="266" spans="1:21" x14ac:dyDescent="0.3">
      <c r="A266" s="38"/>
      <c r="B266" s="38"/>
      <c r="C266" s="38"/>
      <c r="D266" s="37"/>
      <c r="E266" s="123"/>
      <c r="F266" s="54"/>
      <c r="G266" s="126"/>
      <c r="H266" s="206"/>
      <c r="I266" s="202"/>
      <c r="J266" s="58"/>
      <c r="K266" s="130"/>
      <c r="L266" s="131"/>
      <c r="M266" s="82"/>
      <c r="N266" s="7"/>
      <c r="O266" s="148"/>
      <c r="P266" s="150"/>
      <c r="Q266" s="195"/>
      <c r="R266" s="166"/>
      <c r="S266" s="166"/>
      <c r="T266" s="173"/>
      <c r="U266" s="198"/>
    </row>
    <row r="267" spans="1:21" x14ac:dyDescent="0.3">
      <c r="A267" s="38"/>
      <c r="B267" s="38"/>
      <c r="C267" s="38"/>
      <c r="D267" s="37"/>
      <c r="E267" s="123"/>
      <c r="F267" s="54"/>
      <c r="G267" s="126"/>
      <c r="H267" s="206"/>
      <c r="I267" s="202"/>
      <c r="J267" s="58"/>
      <c r="K267" s="130"/>
      <c r="L267" s="131"/>
      <c r="M267" s="82"/>
      <c r="N267" s="7"/>
      <c r="O267" s="148"/>
      <c r="P267" s="146"/>
      <c r="Q267" s="195"/>
      <c r="R267" s="166"/>
      <c r="S267" s="166"/>
      <c r="T267" s="173"/>
      <c r="U267" s="198"/>
    </row>
    <row r="268" spans="1:21" x14ac:dyDescent="0.3">
      <c r="A268" s="38"/>
      <c r="B268" s="38"/>
      <c r="C268" s="38"/>
      <c r="D268" s="37"/>
      <c r="E268" s="123"/>
      <c r="F268" s="54"/>
      <c r="G268" s="122"/>
      <c r="H268" s="205"/>
      <c r="I268" s="202"/>
      <c r="J268" s="59"/>
      <c r="K268" s="133"/>
      <c r="L268" s="134"/>
      <c r="M268" s="208"/>
      <c r="N268" s="7"/>
      <c r="O268" s="148"/>
      <c r="P268" s="146"/>
      <c r="Q268" s="167"/>
      <c r="R268" s="166"/>
      <c r="S268" s="166"/>
      <c r="T268" s="173"/>
      <c r="U268" s="198"/>
    </row>
    <row r="269" spans="1:21" x14ac:dyDescent="0.3">
      <c r="A269" s="38"/>
      <c r="B269" s="38"/>
      <c r="C269" s="38"/>
      <c r="D269" s="37"/>
      <c r="E269" s="123"/>
      <c r="F269" s="54"/>
      <c r="G269" s="123"/>
      <c r="H269" s="54"/>
      <c r="I269" s="202"/>
      <c r="J269" s="58"/>
      <c r="K269" s="133"/>
      <c r="L269" s="134"/>
      <c r="M269" s="208"/>
      <c r="N269" s="7"/>
      <c r="O269" s="142"/>
      <c r="P269" s="32"/>
      <c r="Q269" s="195"/>
      <c r="R269" s="166"/>
      <c r="S269" s="166"/>
      <c r="T269" s="173"/>
      <c r="U269" s="198"/>
    </row>
    <row r="270" spans="1:21" x14ac:dyDescent="0.3">
      <c r="A270" s="38"/>
      <c r="B270" s="38"/>
      <c r="C270" s="38"/>
      <c r="D270" s="37"/>
      <c r="E270" s="123"/>
      <c r="F270" s="54"/>
      <c r="G270" s="122"/>
      <c r="H270" s="205"/>
      <c r="I270" s="202"/>
      <c r="J270" s="59"/>
      <c r="K270" s="133"/>
      <c r="L270" s="134"/>
      <c r="M270" s="208"/>
      <c r="N270" s="7"/>
      <c r="O270" s="148"/>
      <c r="P270" s="150"/>
      <c r="Q270" s="195"/>
      <c r="R270" s="166"/>
      <c r="S270" s="166"/>
      <c r="T270" s="173"/>
      <c r="U270" s="198"/>
    </row>
    <row r="271" spans="1:21" x14ac:dyDescent="0.3">
      <c r="A271" s="38"/>
      <c r="B271" s="38"/>
      <c r="C271" s="38"/>
      <c r="D271" s="37"/>
      <c r="E271" s="123"/>
      <c r="F271" s="54"/>
      <c r="G271" s="123"/>
      <c r="H271" s="54"/>
      <c r="I271" s="202"/>
      <c r="J271" s="60"/>
      <c r="K271" s="130"/>
      <c r="L271" s="131"/>
      <c r="M271" s="82"/>
      <c r="N271" s="7"/>
      <c r="O271" s="148"/>
      <c r="P271" s="32"/>
      <c r="Q271" s="195"/>
      <c r="R271" s="166"/>
      <c r="S271" s="166"/>
      <c r="T271" s="173"/>
      <c r="U271" s="198"/>
    </row>
    <row r="272" spans="1:21" x14ac:dyDescent="0.3">
      <c r="A272" s="38"/>
      <c r="B272" s="38"/>
      <c r="C272" s="38"/>
      <c r="D272" s="37"/>
      <c r="E272" s="123"/>
      <c r="F272" s="54"/>
      <c r="G272" s="122"/>
      <c r="H272" s="205"/>
      <c r="I272" s="202"/>
      <c r="J272" s="59"/>
      <c r="K272" s="130"/>
      <c r="L272" s="131"/>
      <c r="M272" s="67"/>
      <c r="N272" s="7"/>
      <c r="O272" s="148"/>
      <c r="P272" s="146"/>
      <c r="Q272" s="195"/>
      <c r="R272" s="166"/>
      <c r="S272" s="166"/>
      <c r="T272" s="173"/>
      <c r="U272" s="198"/>
    </row>
    <row r="273" spans="1:21" x14ac:dyDescent="0.3">
      <c r="A273" s="38"/>
      <c r="B273" s="38"/>
      <c r="C273" s="38"/>
      <c r="D273" s="37"/>
      <c r="E273" s="123"/>
      <c r="F273" s="54"/>
      <c r="G273" s="126"/>
      <c r="H273" s="206"/>
      <c r="I273" s="202"/>
      <c r="J273" s="58"/>
      <c r="K273" s="130"/>
      <c r="L273" s="131"/>
      <c r="M273" s="67"/>
      <c r="N273" s="7"/>
      <c r="O273" s="148"/>
      <c r="P273" s="32"/>
      <c r="Q273" s="167"/>
      <c r="R273" s="166"/>
      <c r="S273" s="166"/>
      <c r="T273" s="173"/>
      <c r="U273" s="198"/>
    </row>
    <row r="274" spans="1:21" x14ac:dyDescent="0.3">
      <c r="A274" s="38"/>
      <c r="B274" s="38"/>
      <c r="C274" s="38"/>
      <c r="D274" s="37"/>
      <c r="E274" s="123"/>
      <c r="F274" s="54"/>
      <c r="G274" s="126"/>
      <c r="H274" s="206"/>
      <c r="I274" s="202"/>
      <c r="J274" s="58"/>
      <c r="K274" s="130"/>
      <c r="L274" s="131"/>
      <c r="M274" s="67"/>
      <c r="N274" s="7"/>
      <c r="O274" s="148"/>
      <c r="P274" s="146"/>
      <c r="Q274" s="167"/>
      <c r="R274" s="166"/>
      <c r="S274" s="166"/>
      <c r="T274" s="173"/>
      <c r="U274" s="198"/>
    </row>
    <row r="275" spans="1:21" x14ac:dyDescent="0.3">
      <c r="A275" s="38"/>
      <c r="B275" s="38"/>
      <c r="C275" s="38"/>
      <c r="D275" s="37"/>
      <c r="E275" s="123"/>
      <c r="F275" s="54"/>
      <c r="G275" s="123"/>
      <c r="H275" s="54"/>
      <c r="I275" s="202"/>
      <c r="J275" s="58"/>
      <c r="K275" s="130"/>
      <c r="L275" s="131"/>
      <c r="M275" s="82"/>
      <c r="N275" s="7"/>
      <c r="O275" s="148"/>
      <c r="P275" s="150"/>
      <c r="Q275" s="167"/>
      <c r="R275" s="166"/>
      <c r="S275" s="166"/>
      <c r="T275" s="173"/>
      <c r="U275" s="198"/>
    </row>
    <row r="276" spans="1:21" x14ac:dyDescent="0.3">
      <c r="A276" s="38"/>
      <c r="B276" s="38"/>
      <c r="C276" s="38"/>
      <c r="D276" s="37"/>
      <c r="E276" s="123"/>
      <c r="F276" s="54"/>
      <c r="G276" s="122"/>
      <c r="H276" s="205"/>
      <c r="I276" s="202"/>
      <c r="J276" s="59"/>
      <c r="K276" s="130"/>
      <c r="L276" s="131"/>
      <c r="M276" s="82"/>
      <c r="N276" s="7"/>
      <c r="O276" s="142"/>
      <c r="P276" s="146"/>
      <c r="Q276" s="195"/>
      <c r="R276" s="166"/>
      <c r="S276" s="166"/>
      <c r="T276" s="173"/>
      <c r="U276" s="198"/>
    </row>
    <row r="277" spans="1:21" x14ac:dyDescent="0.3">
      <c r="A277" s="38"/>
      <c r="B277" s="38"/>
      <c r="C277" s="38"/>
      <c r="D277" s="37"/>
      <c r="E277" s="123"/>
      <c r="F277" s="54"/>
      <c r="G277" s="126"/>
      <c r="H277" s="206"/>
      <c r="I277" s="202"/>
      <c r="J277" s="58"/>
      <c r="K277" s="130"/>
      <c r="L277" s="131"/>
      <c r="M277" s="67"/>
      <c r="N277" s="7"/>
      <c r="O277" s="148"/>
      <c r="P277" s="32"/>
      <c r="Q277" s="167"/>
      <c r="R277" s="166"/>
      <c r="S277" s="166"/>
      <c r="T277" s="173"/>
      <c r="U277" s="198"/>
    </row>
    <row r="278" spans="1:21" x14ac:dyDescent="0.3">
      <c r="A278" s="38"/>
      <c r="B278" s="38"/>
      <c r="C278" s="38"/>
      <c r="D278" s="37"/>
      <c r="E278" s="123"/>
      <c r="F278" s="54"/>
      <c r="G278" s="126"/>
      <c r="H278" s="206"/>
      <c r="I278" s="202"/>
      <c r="J278" s="58"/>
      <c r="K278" s="130"/>
      <c r="L278" s="131"/>
      <c r="M278" s="67"/>
      <c r="N278" s="7"/>
      <c r="O278" s="148"/>
      <c r="P278" s="146"/>
      <c r="Q278" s="195"/>
      <c r="R278" s="166"/>
      <c r="S278" s="166"/>
      <c r="T278" s="173"/>
      <c r="U278" s="198"/>
    </row>
    <row r="279" spans="1:21" x14ac:dyDescent="0.3">
      <c r="A279" s="38"/>
      <c r="B279" s="38"/>
      <c r="C279" s="38"/>
      <c r="D279" s="37"/>
      <c r="E279" s="123"/>
      <c r="F279" s="54"/>
      <c r="G279" s="126"/>
      <c r="H279" s="206"/>
      <c r="I279" s="202"/>
      <c r="J279" s="58"/>
      <c r="K279" s="130"/>
      <c r="L279" s="131"/>
      <c r="M279" s="82"/>
      <c r="N279" s="7"/>
      <c r="O279" s="142"/>
      <c r="P279" s="146"/>
      <c r="Q279" s="167"/>
      <c r="R279" s="166"/>
      <c r="S279" s="166"/>
      <c r="T279" s="173"/>
      <c r="U279" s="198"/>
    </row>
    <row r="280" spans="1:21" x14ac:dyDescent="0.3">
      <c r="A280" s="38"/>
      <c r="B280" s="38"/>
      <c r="C280" s="38"/>
      <c r="D280" s="37"/>
      <c r="E280" s="123"/>
      <c r="F280" s="54"/>
      <c r="G280" s="126"/>
      <c r="H280" s="206"/>
      <c r="I280" s="202"/>
      <c r="J280" s="58"/>
      <c r="K280" s="130"/>
      <c r="L280" s="131"/>
      <c r="M280" s="67"/>
      <c r="N280" s="7"/>
      <c r="O280" s="142"/>
      <c r="P280" s="150"/>
      <c r="Q280" s="167"/>
      <c r="R280" s="166"/>
      <c r="S280" s="166"/>
      <c r="T280" s="173"/>
      <c r="U280" s="198"/>
    </row>
    <row r="281" spans="1:21" x14ac:dyDescent="0.3">
      <c r="A281" s="38"/>
      <c r="B281" s="38"/>
      <c r="C281" s="38"/>
      <c r="D281" s="37"/>
      <c r="E281" s="123"/>
      <c r="F281" s="54"/>
      <c r="G281" s="126"/>
      <c r="H281" s="206"/>
      <c r="I281" s="202"/>
      <c r="J281" s="58"/>
      <c r="K281" s="130"/>
      <c r="L281" s="131"/>
      <c r="M281" s="67"/>
      <c r="N281" s="7"/>
      <c r="O281" s="148"/>
      <c r="P281" s="150"/>
      <c r="Q281" s="195"/>
      <c r="R281" s="166"/>
      <c r="S281" s="166"/>
      <c r="T281" s="173"/>
      <c r="U281" s="198"/>
    </row>
    <row r="282" spans="1:21" x14ac:dyDescent="0.3">
      <c r="A282" s="38"/>
      <c r="B282" s="38"/>
      <c r="C282" s="38"/>
      <c r="D282" s="37"/>
      <c r="E282" s="123"/>
      <c r="F282" s="54"/>
      <c r="G282" s="126"/>
      <c r="H282" s="206"/>
      <c r="I282" s="202"/>
      <c r="J282" s="58"/>
      <c r="K282" s="130"/>
      <c r="L282" s="131"/>
      <c r="M282" s="67"/>
      <c r="N282" s="7"/>
      <c r="O282" s="148"/>
      <c r="P282" s="150"/>
      <c r="Q282" s="167"/>
      <c r="R282" s="166"/>
      <c r="S282" s="166"/>
      <c r="T282" s="173"/>
      <c r="U282" s="198"/>
    </row>
    <row r="283" spans="1:21" x14ac:dyDescent="0.3">
      <c r="A283" s="38"/>
      <c r="B283" s="38"/>
      <c r="C283" s="38"/>
      <c r="D283" s="37"/>
      <c r="E283" s="123"/>
      <c r="F283" s="54"/>
      <c r="G283" s="122"/>
      <c r="H283" s="205"/>
      <c r="I283" s="202"/>
      <c r="J283" s="59"/>
      <c r="K283" s="130"/>
      <c r="L283" s="131"/>
      <c r="M283" s="67"/>
      <c r="N283" s="7"/>
      <c r="O283" s="148"/>
      <c r="P283" s="150"/>
      <c r="Q283" s="195"/>
      <c r="R283" s="166"/>
      <c r="S283" s="166"/>
      <c r="T283" s="173"/>
      <c r="U283" s="198"/>
    </row>
    <row r="284" spans="1:21" x14ac:dyDescent="0.3">
      <c r="A284" s="38"/>
      <c r="B284" s="38"/>
      <c r="C284" s="38"/>
      <c r="D284" s="37"/>
      <c r="E284" s="123"/>
      <c r="F284" s="54"/>
      <c r="G284" s="126"/>
      <c r="H284" s="206"/>
      <c r="I284" s="202"/>
      <c r="J284" s="58"/>
      <c r="K284" s="130"/>
      <c r="L284" s="131"/>
      <c r="M284" s="67"/>
      <c r="N284" s="7"/>
      <c r="O284" s="148"/>
      <c r="P284" s="150"/>
      <c r="Q284" s="195"/>
      <c r="R284" s="166"/>
      <c r="S284" s="166"/>
      <c r="T284" s="173"/>
      <c r="U284" s="198"/>
    </row>
    <row r="285" spans="1:21" x14ac:dyDescent="0.3">
      <c r="A285" s="38"/>
      <c r="B285" s="38"/>
      <c r="C285" s="38"/>
      <c r="D285" s="37"/>
      <c r="E285" s="123"/>
      <c r="F285" s="54"/>
      <c r="G285" s="126"/>
      <c r="H285" s="206"/>
      <c r="I285" s="202"/>
      <c r="J285" s="58"/>
      <c r="K285" s="130"/>
      <c r="L285" s="131"/>
      <c r="M285" s="67"/>
      <c r="N285" s="7"/>
      <c r="O285" s="148"/>
      <c r="P285" s="146"/>
      <c r="Q285" s="167"/>
      <c r="R285" s="166"/>
      <c r="S285" s="166"/>
      <c r="T285" s="173"/>
      <c r="U285" s="198"/>
    </row>
    <row r="286" spans="1:21" x14ac:dyDescent="0.3">
      <c r="A286" s="38"/>
      <c r="B286" s="38"/>
      <c r="C286" s="38"/>
      <c r="D286" s="37"/>
      <c r="E286" s="122"/>
      <c r="F286" s="205"/>
      <c r="G286" s="122"/>
      <c r="H286" s="205"/>
      <c r="I286" s="202"/>
      <c r="J286" s="59"/>
      <c r="K286" s="130"/>
      <c r="L286" s="131"/>
      <c r="M286" s="67"/>
      <c r="N286" s="7"/>
      <c r="O286" s="142"/>
      <c r="P286" s="32"/>
      <c r="Q286" s="195"/>
      <c r="R286" s="166"/>
      <c r="S286" s="166"/>
      <c r="T286" s="173"/>
      <c r="U286" s="198"/>
    </row>
    <row r="287" spans="1:21" x14ac:dyDescent="0.3">
      <c r="A287" s="38"/>
      <c r="B287" s="38"/>
      <c r="C287" s="38"/>
      <c r="D287" s="37"/>
      <c r="E287" s="123"/>
      <c r="F287" s="54"/>
      <c r="G287" s="126"/>
      <c r="H287" s="206"/>
      <c r="I287" s="202"/>
      <c r="J287" s="58"/>
      <c r="K287" s="130"/>
      <c r="L287" s="131"/>
      <c r="M287" s="67"/>
      <c r="N287" s="7"/>
      <c r="O287" s="148"/>
      <c r="P287" s="150"/>
      <c r="Q287" s="195"/>
      <c r="R287" s="166"/>
      <c r="S287" s="166"/>
      <c r="T287" s="173"/>
      <c r="U287" s="198"/>
    </row>
    <row r="288" spans="1:21" x14ac:dyDescent="0.3">
      <c r="A288" s="38"/>
      <c r="B288" s="38"/>
      <c r="C288" s="38"/>
      <c r="D288" s="37"/>
      <c r="E288" s="123"/>
      <c r="F288" s="54"/>
      <c r="G288" s="123"/>
      <c r="H288" s="54"/>
      <c r="I288" s="202"/>
      <c r="J288" s="58"/>
      <c r="K288" s="130"/>
      <c r="L288" s="131"/>
      <c r="M288" s="82"/>
      <c r="N288" s="7"/>
      <c r="O288" s="142"/>
      <c r="P288" s="32"/>
      <c r="Q288" s="167"/>
      <c r="R288" s="166"/>
      <c r="S288" s="166"/>
      <c r="T288" s="173"/>
      <c r="U288" s="198"/>
    </row>
    <row r="289" spans="1:21" x14ac:dyDescent="0.3">
      <c r="A289" s="38"/>
      <c r="B289" s="38"/>
      <c r="C289" s="38"/>
      <c r="D289" s="37"/>
      <c r="E289" s="123"/>
      <c r="F289" s="54"/>
      <c r="G289" s="126"/>
      <c r="H289" s="206"/>
      <c r="I289" s="202"/>
      <c r="J289" s="58"/>
      <c r="K289" s="130"/>
      <c r="L289" s="131"/>
      <c r="M289" s="67"/>
      <c r="N289" s="7"/>
      <c r="O289" s="148"/>
      <c r="P289" s="150"/>
      <c r="Q289" s="195"/>
      <c r="R289" s="166"/>
      <c r="S289" s="166"/>
      <c r="T289" s="173"/>
      <c r="U289" s="198"/>
    </row>
    <row r="290" spans="1:21" x14ac:dyDescent="0.3">
      <c r="A290" s="38"/>
      <c r="B290" s="38"/>
      <c r="C290" s="38"/>
      <c r="D290" s="37"/>
      <c r="E290" s="123"/>
      <c r="F290" s="54"/>
      <c r="G290" s="122"/>
      <c r="H290" s="205"/>
      <c r="I290" s="202"/>
      <c r="J290" s="59"/>
      <c r="K290" s="130"/>
      <c r="L290" s="131"/>
      <c r="M290" s="67"/>
      <c r="N290" s="7"/>
      <c r="O290" s="142"/>
      <c r="P290" s="32"/>
      <c r="Q290" s="167"/>
      <c r="R290" s="166"/>
      <c r="S290" s="166"/>
      <c r="T290" s="173"/>
      <c r="U290" s="198"/>
    </row>
    <row r="291" spans="1:21" x14ac:dyDescent="0.3">
      <c r="A291" s="38"/>
      <c r="B291" s="38"/>
      <c r="C291" s="38"/>
      <c r="D291" s="37"/>
      <c r="E291" s="123"/>
      <c r="F291" s="54"/>
      <c r="G291" s="122"/>
      <c r="H291" s="205"/>
      <c r="I291" s="202"/>
      <c r="J291" s="59"/>
      <c r="K291" s="130"/>
      <c r="L291" s="131"/>
      <c r="M291" s="67"/>
      <c r="N291" s="7"/>
      <c r="O291" s="148"/>
      <c r="P291" s="146"/>
      <c r="Q291" s="195"/>
      <c r="R291" s="166"/>
      <c r="S291" s="166"/>
      <c r="T291" s="173"/>
      <c r="U291" s="198"/>
    </row>
    <row r="292" spans="1:21" x14ac:dyDescent="0.3">
      <c r="A292" s="38"/>
      <c r="B292" s="38"/>
      <c r="C292" s="38"/>
      <c r="D292" s="37"/>
      <c r="E292" s="123"/>
      <c r="F292" s="54"/>
      <c r="G292" s="126"/>
      <c r="H292" s="206"/>
      <c r="I292" s="202"/>
      <c r="J292" s="58"/>
      <c r="K292" s="135"/>
      <c r="L292" s="136"/>
      <c r="M292" s="82"/>
      <c r="N292" s="7"/>
      <c r="O292" s="148"/>
      <c r="P292" s="150"/>
      <c r="Q292" s="195"/>
      <c r="R292" s="166"/>
      <c r="S292" s="166"/>
      <c r="T292" s="173"/>
      <c r="U292" s="198"/>
    </row>
    <row r="293" spans="1:21" x14ac:dyDescent="0.3">
      <c r="A293" s="38"/>
      <c r="B293" s="38"/>
      <c r="C293" s="38"/>
      <c r="D293" s="37"/>
      <c r="E293" s="122"/>
      <c r="F293" s="205"/>
      <c r="G293" s="122"/>
      <c r="H293" s="205"/>
      <c r="I293" s="202"/>
      <c r="J293" s="59"/>
      <c r="K293" s="130"/>
      <c r="L293" s="131"/>
      <c r="M293" s="82"/>
      <c r="N293" s="7"/>
      <c r="O293" s="148"/>
      <c r="P293" s="150"/>
      <c r="Q293" s="167"/>
      <c r="R293" s="166"/>
      <c r="S293" s="166"/>
      <c r="T293" s="173"/>
      <c r="U293" s="198"/>
    </row>
    <row r="294" spans="1:21" x14ac:dyDescent="0.3">
      <c r="A294" s="38"/>
      <c r="B294" s="38"/>
      <c r="C294" s="38"/>
      <c r="D294" s="37"/>
      <c r="E294" s="123"/>
      <c r="F294" s="54"/>
      <c r="G294" s="126"/>
      <c r="H294" s="206"/>
      <c r="I294" s="202"/>
      <c r="J294" s="58"/>
      <c r="K294" s="133"/>
      <c r="L294" s="134"/>
      <c r="M294" s="208"/>
      <c r="N294" s="7"/>
      <c r="O294" s="148"/>
      <c r="P294" s="150"/>
      <c r="Q294" s="167"/>
      <c r="R294" s="166"/>
      <c r="S294" s="166"/>
      <c r="T294" s="173"/>
      <c r="U294" s="198"/>
    </row>
    <row r="295" spans="1:21" x14ac:dyDescent="0.3">
      <c r="A295" s="38"/>
      <c r="B295" s="38"/>
      <c r="C295" s="38"/>
      <c r="D295" s="37"/>
      <c r="E295" s="123"/>
      <c r="F295" s="54"/>
      <c r="G295" s="123"/>
      <c r="H295" s="54"/>
      <c r="I295" s="202"/>
      <c r="J295" s="58"/>
      <c r="K295" s="133"/>
      <c r="L295" s="134"/>
      <c r="M295" s="208"/>
      <c r="N295" s="7"/>
      <c r="O295" s="148"/>
      <c r="P295" s="146"/>
      <c r="Q295" s="195"/>
      <c r="R295" s="166"/>
      <c r="S295" s="166"/>
      <c r="T295" s="173"/>
      <c r="U295" s="198"/>
    </row>
    <row r="296" spans="1:21" x14ac:dyDescent="0.3">
      <c r="A296" s="38"/>
      <c r="B296" s="38"/>
      <c r="C296" s="38"/>
      <c r="D296" s="37"/>
      <c r="E296" s="123"/>
      <c r="F296" s="54"/>
      <c r="G296" s="126"/>
      <c r="H296" s="206"/>
      <c r="I296" s="202"/>
      <c r="J296" s="58"/>
      <c r="K296" s="133"/>
      <c r="L296" s="134"/>
      <c r="M296" s="208"/>
      <c r="N296" s="7"/>
      <c r="O296" s="142"/>
      <c r="P296" s="146"/>
      <c r="Q296" s="195"/>
      <c r="R296" s="166"/>
      <c r="S296" s="166"/>
      <c r="T296" s="173"/>
      <c r="U296" s="198"/>
    </row>
    <row r="297" spans="1:21" x14ac:dyDescent="0.3">
      <c r="A297" s="38"/>
      <c r="B297" s="38"/>
      <c r="C297" s="38"/>
      <c r="D297" s="37"/>
      <c r="E297" s="123"/>
      <c r="F297" s="54"/>
      <c r="G297" s="126"/>
      <c r="H297" s="206"/>
      <c r="I297" s="202"/>
      <c r="J297" s="58"/>
      <c r="K297" s="133"/>
      <c r="L297" s="134"/>
      <c r="M297" s="208"/>
      <c r="N297" s="7"/>
      <c r="O297" s="148"/>
      <c r="P297" s="150"/>
      <c r="Q297" s="195"/>
      <c r="R297" s="166"/>
      <c r="S297" s="166"/>
      <c r="T297" s="173"/>
      <c r="U297" s="198"/>
    </row>
    <row r="298" spans="1:21" x14ac:dyDescent="0.3">
      <c r="A298" s="38"/>
      <c r="B298" s="38"/>
      <c r="C298" s="38"/>
      <c r="D298" s="37"/>
      <c r="E298" s="123"/>
      <c r="F298" s="54"/>
      <c r="G298" s="126"/>
      <c r="H298" s="206"/>
      <c r="I298" s="202"/>
      <c r="J298" s="58"/>
      <c r="K298" s="135"/>
      <c r="L298" s="136"/>
      <c r="M298" s="82"/>
      <c r="N298" s="7"/>
      <c r="O298" s="148"/>
      <c r="P298" s="32"/>
      <c r="Q298" s="195"/>
      <c r="R298" s="166"/>
      <c r="S298" s="166"/>
      <c r="T298" s="173"/>
      <c r="U298" s="198"/>
    </row>
    <row r="299" spans="1:21" x14ac:dyDescent="0.3">
      <c r="A299" s="38"/>
      <c r="B299" s="38"/>
      <c r="C299" s="38"/>
      <c r="D299" s="37"/>
      <c r="E299" s="122"/>
      <c r="F299" s="205"/>
      <c r="G299" s="122"/>
      <c r="H299" s="205"/>
      <c r="I299" s="202"/>
      <c r="J299" s="59"/>
      <c r="K299" s="130"/>
      <c r="L299" s="131"/>
      <c r="M299" s="67"/>
      <c r="N299" s="7"/>
      <c r="O299" s="148"/>
      <c r="P299" s="146"/>
      <c r="Q299" s="167"/>
      <c r="R299" s="166"/>
      <c r="S299" s="166"/>
      <c r="T299" s="173"/>
      <c r="U299" s="198"/>
    </row>
    <row r="300" spans="1:21" x14ac:dyDescent="0.3">
      <c r="A300" s="38"/>
      <c r="B300" s="38"/>
      <c r="C300" s="38"/>
      <c r="D300" s="37"/>
      <c r="E300" s="123"/>
      <c r="F300" s="54"/>
      <c r="G300" s="126"/>
      <c r="H300" s="206"/>
      <c r="I300" s="202"/>
      <c r="J300" s="58"/>
      <c r="K300" s="135"/>
      <c r="L300" s="136"/>
      <c r="M300" s="82"/>
      <c r="N300" s="7"/>
      <c r="O300" s="148"/>
      <c r="P300" s="32"/>
      <c r="Q300" s="195"/>
      <c r="R300" s="166"/>
      <c r="S300" s="166"/>
      <c r="T300" s="173"/>
      <c r="U300" s="198"/>
    </row>
    <row r="301" spans="1:21" x14ac:dyDescent="0.3">
      <c r="A301" s="38"/>
      <c r="B301" s="38"/>
      <c r="C301" s="38"/>
      <c r="D301" s="37"/>
      <c r="E301" s="122"/>
      <c r="F301" s="205"/>
      <c r="G301" s="126"/>
      <c r="H301" s="206"/>
      <c r="I301" s="202"/>
      <c r="J301" s="58"/>
      <c r="K301" s="135"/>
      <c r="L301" s="136"/>
      <c r="M301" s="82"/>
      <c r="N301" s="7"/>
      <c r="O301" s="148"/>
      <c r="P301" s="146"/>
      <c r="Q301" s="167"/>
      <c r="R301" s="166"/>
      <c r="S301" s="166"/>
      <c r="T301" s="173"/>
      <c r="U301" s="198"/>
    </row>
    <row r="302" spans="1:21" x14ac:dyDescent="0.3">
      <c r="A302" s="38"/>
      <c r="B302" s="38"/>
      <c r="C302" s="38"/>
      <c r="D302" s="37"/>
      <c r="E302" s="122"/>
      <c r="F302" s="205"/>
      <c r="G302" s="126"/>
      <c r="H302" s="206"/>
      <c r="I302" s="202"/>
      <c r="J302" s="58"/>
      <c r="K302" s="130"/>
      <c r="L302" s="131"/>
      <c r="M302" s="67"/>
      <c r="N302" s="7"/>
      <c r="O302" s="142"/>
      <c r="P302" s="150"/>
      <c r="Q302" s="167"/>
      <c r="R302" s="166"/>
      <c r="S302" s="166"/>
      <c r="T302" s="173"/>
      <c r="U302" s="198"/>
    </row>
    <row r="303" spans="1:21" x14ac:dyDescent="0.3">
      <c r="A303" s="38"/>
      <c r="B303" s="38"/>
      <c r="C303" s="38"/>
      <c r="D303" s="37"/>
      <c r="E303" s="123"/>
      <c r="F303" s="54"/>
      <c r="G303" s="126"/>
      <c r="H303" s="206"/>
      <c r="I303" s="202"/>
      <c r="J303" s="58"/>
      <c r="K303" s="135"/>
      <c r="L303" s="136"/>
      <c r="M303" s="82"/>
      <c r="N303" s="7"/>
      <c r="O303" s="148"/>
      <c r="P303" s="150"/>
      <c r="Q303" s="167"/>
      <c r="R303" s="166"/>
      <c r="S303" s="166"/>
      <c r="T303" s="173"/>
      <c r="U303" s="198"/>
    </row>
    <row r="304" spans="1:21" x14ac:dyDescent="0.3">
      <c r="A304" s="38"/>
      <c r="B304" s="38"/>
      <c r="C304" s="38"/>
      <c r="D304" s="37"/>
      <c r="E304" s="122"/>
      <c r="F304" s="205"/>
      <c r="G304" s="122"/>
      <c r="H304" s="205"/>
      <c r="I304" s="202"/>
      <c r="J304" s="59"/>
      <c r="K304" s="130"/>
      <c r="L304" s="131"/>
      <c r="M304" s="67"/>
      <c r="N304" s="7"/>
      <c r="O304" s="148"/>
      <c r="P304" s="32"/>
      <c r="Q304" s="167"/>
      <c r="R304" s="166"/>
      <c r="S304" s="166"/>
      <c r="T304" s="173"/>
      <c r="U304" s="198"/>
    </row>
    <row r="305" spans="1:21" x14ac:dyDescent="0.3">
      <c r="A305" s="38"/>
      <c r="B305" s="38"/>
      <c r="C305" s="38"/>
      <c r="D305" s="37"/>
      <c r="E305" s="123"/>
      <c r="F305" s="54"/>
      <c r="G305" s="126"/>
      <c r="H305" s="206"/>
      <c r="I305" s="202"/>
      <c r="J305" s="58"/>
      <c r="K305" s="130"/>
      <c r="L305" s="131"/>
      <c r="M305" s="67"/>
      <c r="N305" s="7"/>
      <c r="O305" s="142"/>
      <c r="P305" s="146"/>
      <c r="Q305" s="167"/>
      <c r="R305" s="166"/>
      <c r="S305" s="166"/>
      <c r="T305" s="173"/>
      <c r="U305" s="198"/>
    </row>
    <row r="306" spans="1:21" x14ac:dyDescent="0.3">
      <c r="A306" s="38"/>
      <c r="B306" s="38"/>
      <c r="C306" s="38"/>
      <c r="D306" s="37"/>
      <c r="E306" s="123"/>
      <c r="F306" s="54"/>
      <c r="G306" s="123"/>
      <c r="H306" s="54"/>
      <c r="I306" s="202"/>
      <c r="J306" s="60"/>
      <c r="K306" s="130"/>
      <c r="L306" s="131"/>
      <c r="M306" s="67"/>
      <c r="N306" s="7"/>
      <c r="O306" s="142"/>
      <c r="P306" s="150"/>
      <c r="Q306" s="167"/>
      <c r="R306" s="166"/>
      <c r="S306" s="166"/>
      <c r="T306" s="173"/>
      <c r="U306" s="198"/>
    </row>
    <row r="307" spans="1:21" x14ac:dyDescent="0.3">
      <c r="A307" s="38"/>
      <c r="B307" s="38"/>
      <c r="C307" s="38"/>
      <c r="D307" s="37"/>
      <c r="E307" s="123"/>
      <c r="F307" s="54"/>
      <c r="G307" s="126"/>
      <c r="H307" s="206"/>
      <c r="I307" s="202"/>
      <c r="J307" s="58"/>
      <c r="K307" s="130"/>
      <c r="L307" s="131"/>
      <c r="M307" s="67"/>
      <c r="N307" s="7"/>
      <c r="O307" s="142"/>
      <c r="P307" s="146"/>
      <c r="Q307" s="167"/>
      <c r="R307" s="166"/>
      <c r="S307" s="166"/>
      <c r="T307" s="173"/>
      <c r="U307" s="198"/>
    </row>
    <row r="308" spans="1:21" x14ac:dyDescent="0.3">
      <c r="A308" s="38"/>
      <c r="B308" s="38"/>
      <c r="C308" s="38"/>
      <c r="D308" s="37"/>
      <c r="E308" s="123"/>
      <c r="F308" s="54"/>
      <c r="G308" s="126"/>
      <c r="H308" s="206"/>
      <c r="I308" s="202"/>
      <c r="J308" s="58"/>
      <c r="K308" s="130"/>
      <c r="L308" s="131"/>
      <c r="M308" s="67"/>
      <c r="N308" s="7"/>
      <c r="O308" s="142"/>
      <c r="P308" s="146"/>
      <c r="Q308" s="167"/>
      <c r="R308" s="166"/>
      <c r="S308" s="166"/>
      <c r="T308" s="173"/>
      <c r="U308" s="198"/>
    </row>
    <row r="309" spans="1:21" x14ac:dyDescent="0.3">
      <c r="A309" s="38"/>
      <c r="B309" s="38"/>
      <c r="C309" s="38"/>
      <c r="D309" s="37"/>
      <c r="E309" s="123"/>
      <c r="F309" s="54"/>
      <c r="G309" s="126"/>
      <c r="H309" s="206"/>
      <c r="I309" s="202"/>
      <c r="J309" s="58"/>
      <c r="K309" s="135"/>
      <c r="L309" s="136"/>
      <c r="M309" s="82"/>
      <c r="N309" s="7"/>
      <c r="O309" s="148"/>
      <c r="P309" s="146"/>
      <c r="Q309" s="167"/>
      <c r="R309" s="166"/>
      <c r="S309" s="166"/>
      <c r="T309" s="173"/>
      <c r="U309" s="198"/>
    </row>
    <row r="310" spans="1:21" x14ac:dyDescent="0.3">
      <c r="A310" s="38"/>
      <c r="B310" s="38"/>
      <c r="C310" s="38"/>
      <c r="D310" s="37"/>
      <c r="E310" s="122"/>
      <c r="F310" s="205"/>
      <c r="G310" s="126"/>
      <c r="H310" s="206"/>
      <c r="I310" s="202"/>
      <c r="J310" s="58"/>
      <c r="K310" s="130"/>
      <c r="L310" s="131"/>
      <c r="M310" s="67"/>
      <c r="N310" s="7"/>
      <c r="O310" s="148"/>
      <c r="P310" s="32"/>
      <c r="Q310" s="167"/>
      <c r="R310" s="166"/>
      <c r="S310" s="166"/>
      <c r="T310" s="173"/>
      <c r="U310" s="198"/>
    </row>
    <row r="311" spans="1:21" x14ac:dyDescent="0.3">
      <c r="A311" s="38"/>
      <c r="B311" s="38"/>
      <c r="C311" s="38"/>
      <c r="D311" s="37"/>
      <c r="E311" s="123"/>
      <c r="F311" s="54"/>
      <c r="G311" s="126"/>
      <c r="H311" s="206"/>
      <c r="I311" s="202"/>
      <c r="J311" s="58"/>
      <c r="K311" s="130"/>
      <c r="L311" s="131"/>
      <c r="M311" s="67"/>
      <c r="N311" s="7"/>
      <c r="O311" s="148"/>
      <c r="P311" s="32"/>
      <c r="Q311" s="167"/>
      <c r="R311" s="166"/>
      <c r="S311" s="166"/>
      <c r="T311" s="173"/>
      <c r="U311" s="198"/>
    </row>
    <row r="312" spans="1:21" x14ac:dyDescent="0.3">
      <c r="A312" s="38"/>
      <c r="B312" s="38"/>
      <c r="C312" s="38"/>
      <c r="D312" s="37"/>
      <c r="E312" s="123"/>
      <c r="F312" s="54"/>
      <c r="G312" s="123"/>
      <c r="H312" s="54"/>
      <c r="I312" s="202"/>
      <c r="J312" s="60"/>
      <c r="K312" s="130"/>
      <c r="L312" s="131"/>
      <c r="M312" s="67"/>
      <c r="N312" s="7"/>
      <c r="O312" s="148"/>
      <c r="P312" s="32"/>
      <c r="Q312" s="167"/>
      <c r="R312" s="166"/>
      <c r="S312" s="166"/>
      <c r="T312" s="173"/>
      <c r="U312" s="198"/>
    </row>
    <row r="313" spans="1:21" x14ac:dyDescent="0.3">
      <c r="A313" s="38"/>
      <c r="B313" s="38"/>
      <c r="C313" s="38"/>
      <c r="D313" s="37"/>
      <c r="E313" s="123"/>
      <c r="F313" s="54"/>
      <c r="G313" s="126"/>
      <c r="H313" s="206"/>
      <c r="I313" s="202"/>
      <c r="J313" s="58"/>
      <c r="K313" s="135"/>
      <c r="L313" s="136"/>
      <c r="M313" s="82"/>
      <c r="N313" s="7"/>
      <c r="O313" s="148"/>
      <c r="P313" s="146"/>
      <c r="Q313" s="167"/>
      <c r="R313" s="166"/>
      <c r="S313" s="166"/>
      <c r="T313" s="173"/>
      <c r="U313" s="198"/>
    </row>
    <row r="314" spans="1:21" x14ac:dyDescent="0.3">
      <c r="A314" s="38"/>
      <c r="B314" s="38"/>
      <c r="C314" s="38"/>
      <c r="D314" s="37"/>
      <c r="E314" s="122"/>
      <c r="F314" s="205"/>
      <c r="G314" s="126"/>
      <c r="H314" s="206"/>
      <c r="I314" s="202"/>
      <c r="J314" s="58"/>
      <c r="K314" s="135"/>
      <c r="L314" s="136"/>
      <c r="M314" s="82"/>
      <c r="N314" s="7"/>
      <c r="O314" s="148"/>
      <c r="P314" s="146"/>
      <c r="Q314" s="167"/>
      <c r="R314" s="166"/>
      <c r="S314" s="166"/>
      <c r="T314" s="173"/>
      <c r="U314" s="198"/>
    </row>
    <row r="315" spans="1:21" x14ac:dyDescent="0.3">
      <c r="A315" s="38"/>
      <c r="B315" s="38"/>
      <c r="C315" s="38"/>
      <c r="D315" s="37"/>
      <c r="E315" s="122"/>
      <c r="F315" s="205"/>
      <c r="G315" s="126"/>
      <c r="H315" s="206"/>
      <c r="I315" s="202"/>
      <c r="J315" s="58"/>
      <c r="K315" s="135"/>
      <c r="L315" s="136"/>
      <c r="M315" s="82"/>
      <c r="N315" s="7"/>
      <c r="O315" s="148"/>
      <c r="P315" s="32"/>
      <c r="Q315" s="195"/>
      <c r="R315" s="166"/>
      <c r="S315" s="166"/>
      <c r="T315" s="173"/>
      <c r="U315" s="198"/>
    </row>
    <row r="316" spans="1:21" x14ac:dyDescent="0.3">
      <c r="A316" s="38"/>
      <c r="B316" s="38"/>
      <c r="C316" s="38"/>
      <c r="D316" s="37"/>
      <c r="E316" s="122"/>
      <c r="F316" s="205"/>
      <c r="G316" s="126"/>
      <c r="H316" s="206"/>
      <c r="I316" s="202"/>
      <c r="J316" s="58"/>
      <c r="K316" s="130"/>
      <c r="L316" s="131"/>
      <c r="M316" s="67"/>
      <c r="N316" s="7"/>
      <c r="O316" s="148"/>
      <c r="P316" s="32"/>
      <c r="Q316" s="167"/>
      <c r="R316" s="166"/>
      <c r="S316" s="166"/>
      <c r="T316" s="173"/>
      <c r="U316" s="198"/>
    </row>
    <row r="317" spans="1:21" x14ac:dyDescent="0.3">
      <c r="A317" s="38"/>
      <c r="B317" s="38"/>
      <c r="C317" s="38"/>
      <c r="D317" s="37"/>
      <c r="E317" s="123"/>
      <c r="F317" s="54"/>
      <c r="G317" s="126"/>
      <c r="H317" s="206"/>
      <c r="I317" s="202"/>
      <c r="J317" s="58"/>
      <c r="K317" s="135"/>
      <c r="L317" s="136"/>
      <c r="M317" s="82"/>
      <c r="N317" s="7"/>
      <c r="O317" s="148"/>
      <c r="P317" s="146"/>
      <c r="Q317" s="167"/>
      <c r="R317" s="166"/>
      <c r="S317" s="166"/>
      <c r="T317" s="173"/>
      <c r="U317" s="198"/>
    </row>
    <row r="318" spans="1:21" x14ac:dyDescent="0.3">
      <c r="A318" s="38"/>
      <c r="B318" s="38"/>
      <c r="C318" s="38"/>
      <c r="D318" s="37"/>
      <c r="E318" s="122"/>
      <c r="F318" s="205"/>
      <c r="G318" s="126"/>
      <c r="H318" s="206"/>
      <c r="I318" s="202"/>
      <c r="J318" s="58"/>
      <c r="K318" s="130"/>
      <c r="L318" s="131"/>
      <c r="M318" s="67"/>
      <c r="N318" s="7"/>
      <c r="O318" s="148"/>
      <c r="P318" s="146"/>
      <c r="Q318" s="167"/>
      <c r="R318" s="166"/>
      <c r="S318" s="166"/>
      <c r="T318" s="173"/>
      <c r="U318" s="198"/>
    </row>
    <row r="319" spans="1:21" x14ac:dyDescent="0.3">
      <c r="A319" s="38"/>
      <c r="B319" s="38"/>
      <c r="C319" s="38"/>
      <c r="D319" s="37"/>
      <c r="E319" s="123"/>
      <c r="F319" s="54"/>
      <c r="G319" s="126"/>
      <c r="H319" s="206"/>
      <c r="I319" s="202"/>
      <c r="J319" s="58"/>
      <c r="K319" s="135"/>
      <c r="L319" s="136"/>
      <c r="M319" s="82"/>
      <c r="N319" s="7"/>
      <c r="O319" s="148"/>
      <c r="P319" s="146"/>
      <c r="Q319" s="167"/>
      <c r="R319" s="166"/>
      <c r="S319" s="166"/>
      <c r="T319" s="173"/>
      <c r="U319" s="198"/>
    </row>
    <row r="320" spans="1:21" x14ac:dyDescent="0.3">
      <c r="A320" s="38"/>
      <c r="B320" s="38"/>
      <c r="C320" s="38"/>
      <c r="D320" s="37"/>
      <c r="E320" s="122"/>
      <c r="F320" s="205"/>
      <c r="G320" s="126"/>
      <c r="H320" s="206"/>
      <c r="I320" s="202"/>
      <c r="J320" s="58"/>
      <c r="K320" s="133"/>
      <c r="L320" s="134"/>
      <c r="M320" s="208"/>
      <c r="N320" s="7"/>
      <c r="O320" s="148"/>
      <c r="P320" s="150"/>
      <c r="Q320" s="167"/>
      <c r="R320" s="166"/>
      <c r="S320" s="166"/>
      <c r="T320" s="173"/>
      <c r="U320" s="198"/>
    </row>
    <row r="321" spans="1:21" x14ac:dyDescent="0.3">
      <c r="A321" s="38"/>
      <c r="B321" s="38"/>
      <c r="C321" s="38"/>
      <c r="D321" s="37"/>
      <c r="E321" s="123"/>
      <c r="F321" s="54"/>
      <c r="G321" s="126"/>
      <c r="H321" s="206"/>
      <c r="I321" s="202"/>
      <c r="J321" s="58"/>
      <c r="K321" s="133"/>
      <c r="L321" s="134"/>
      <c r="M321" s="208"/>
      <c r="N321" s="7"/>
      <c r="O321" s="142"/>
      <c r="P321" s="32"/>
      <c r="Q321" s="167"/>
      <c r="R321" s="166"/>
      <c r="S321" s="166"/>
      <c r="T321" s="173"/>
      <c r="U321" s="198"/>
    </row>
    <row r="322" spans="1:21" x14ac:dyDescent="0.3">
      <c r="A322" s="38"/>
      <c r="B322" s="38"/>
      <c r="C322" s="38"/>
      <c r="D322" s="37"/>
      <c r="E322" s="123"/>
      <c r="F322" s="54"/>
      <c r="G322" s="126"/>
      <c r="H322" s="206"/>
      <c r="I322" s="202"/>
      <c r="J322" s="58"/>
      <c r="K322" s="133"/>
      <c r="L322" s="134"/>
      <c r="M322" s="208"/>
      <c r="N322" s="7"/>
      <c r="O322" s="142"/>
      <c r="P322" s="32"/>
      <c r="Q322" s="167"/>
      <c r="R322" s="166"/>
      <c r="S322" s="166"/>
      <c r="T322" s="173"/>
      <c r="U322" s="198"/>
    </row>
    <row r="323" spans="1:21" x14ac:dyDescent="0.3">
      <c r="A323" s="38"/>
      <c r="B323" s="38"/>
      <c r="C323" s="38"/>
      <c r="D323" s="37"/>
      <c r="E323" s="123"/>
      <c r="F323" s="54"/>
      <c r="G323" s="126"/>
      <c r="H323" s="206"/>
      <c r="I323" s="202"/>
      <c r="J323" s="58"/>
      <c r="K323" s="135"/>
      <c r="L323" s="136"/>
      <c r="M323" s="82"/>
      <c r="N323" s="7"/>
      <c r="O323" s="148"/>
      <c r="P323" s="146"/>
      <c r="Q323" s="167"/>
      <c r="R323" s="166"/>
      <c r="S323" s="166"/>
      <c r="T323" s="173"/>
      <c r="U323" s="198"/>
    </row>
    <row r="324" spans="1:21" x14ac:dyDescent="0.3">
      <c r="A324" s="38"/>
      <c r="B324" s="38"/>
      <c r="C324" s="38"/>
      <c r="D324" s="37"/>
      <c r="G324" s="126"/>
      <c r="H324" s="206"/>
      <c r="I324" s="202"/>
      <c r="J324" s="58"/>
      <c r="K324" s="130"/>
      <c r="L324" s="131"/>
      <c r="M324" s="67"/>
      <c r="N324" s="7"/>
      <c r="O324" s="142"/>
      <c r="P324" s="146"/>
      <c r="Q324" s="167"/>
      <c r="R324" s="166"/>
      <c r="S324" s="166"/>
      <c r="T324" s="173"/>
      <c r="U324" s="198"/>
    </row>
    <row r="325" spans="1:21" x14ac:dyDescent="0.3">
      <c r="A325" s="38"/>
      <c r="B325" s="38"/>
      <c r="C325" s="38"/>
      <c r="D325" s="37"/>
      <c r="E325" s="123"/>
      <c r="F325" s="54"/>
      <c r="G325" s="126"/>
      <c r="H325" s="206"/>
      <c r="I325" s="202"/>
      <c r="J325" s="58"/>
      <c r="K325" s="130"/>
      <c r="L325" s="131"/>
      <c r="M325" s="67"/>
      <c r="N325" s="7"/>
      <c r="O325" s="142"/>
      <c r="P325" s="32"/>
      <c r="Q325" s="167"/>
      <c r="R325" s="166"/>
      <c r="S325" s="166"/>
      <c r="T325" s="173"/>
      <c r="U325" s="198"/>
    </row>
    <row r="326" spans="1:21" x14ac:dyDescent="0.3">
      <c r="A326" s="38"/>
      <c r="B326" s="38"/>
      <c r="C326" s="38"/>
      <c r="D326" s="37"/>
      <c r="E326" s="123"/>
      <c r="F326" s="54"/>
      <c r="G326" s="122"/>
      <c r="H326" s="205"/>
      <c r="I326" s="202"/>
      <c r="J326" s="59"/>
      <c r="K326" s="130"/>
      <c r="L326" s="131"/>
      <c r="M326" s="67"/>
      <c r="N326" s="7"/>
      <c r="O326" s="148"/>
      <c r="P326" s="150"/>
      <c r="Q326" s="167"/>
      <c r="R326" s="166"/>
      <c r="S326" s="166"/>
      <c r="T326" s="173"/>
      <c r="U326" s="198"/>
    </row>
    <row r="327" spans="1:21" x14ac:dyDescent="0.3">
      <c r="A327" s="38"/>
      <c r="B327" s="38"/>
      <c r="C327" s="38"/>
      <c r="D327" s="37"/>
      <c r="E327" s="123"/>
      <c r="F327" s="54"/>
      <c r="G327" s="126"/>
      <c r="H327" s="206"/>
      <c r="I327" s="202"/>
      <c r="J327" s="58"/>
      <c r="K327" s="135"/>
      <c r="L327" s="136"/>
      <c r="M327" s="82"/>
      <c r="N327" s="7"/>
      <c r="O327" s="148"/>
      <c r="P327" s="146"/>
      <c r="Q327" s="167"/>
      <c r="R327" s="166"/>
      <c r="S327" s="166"/>
      <c r="T327" s="173"/>
      <c r="U327" s="198"/>
    </row>
    <row r="328" spans="1:21" x14ac:dyDescent="0.3">
      <c r="A328" s="38"/>
      <c r="B328" s="38"/>
      <c r="C328" s="38"/>
      <c r="D328" s="37"/>
      <c r="E328" s="122"/>
      <c r="F328" s="205"/>
      <c r="G328" s="126"/>
      <c r="H328" s="206"/>
      <c r="I328" s="202"/>
      <c r="J328" s="58"/>
      <c r="K328" s="135"/>
      <c r="L328" s="136"/>
      <c r="M328" s="82"/>
      <c r="N328" s="7"/>
      <c r="O328" s="148"/>
      <c r="P328" s="32"/>
      <c r="Q328" s="167"/>
      <c r="R328" s="166"/>
      <c r="S328" s="166"/>
      <c r="T328" s="173"/>
      <c r="U328" s="198"/>
    </row>
    <row r="329" spans="1:21" x14ac:dyDescent="0.3">
      <c r="A329" s="38"/>
      <c r="B329" s="38"/>
      <c r="C329" s="38"/>
      <c r="D329" s="37"/>
      <c r="E329" s="123"/>
      <c r="F329" s="54"/>
      <c r="G329" s="126"/>
      <c r="H329" s="206"/>
      <c r="I329" s="202"/>
      <c r="J329" s="58"/>
      <c r="K329" s="135"/>
      <c r="L329" s="136"/>
      <c r="M329" s="82"/>
      <c r="N329" s="7"/>
      <c r="O329" s="142"/>
      <c r="P329" s="150"/>
      <c r="Q329" s="167"/>
      <c r="R329" s="166"/>
      <c r="S329" s="166"/>
      <c r="T329" s="173"/>
      <c r="U329" s="198"/>
    </row>
    <row r="330" spans="1:21" x14ac:dyDescent="0.3">
      <c r="A330" s="38"/>
      <c r="B330" s="38"/>
      <c r="C330" s="38"/>
      <c r="D330" s="37"/>
      <c r="E330" s="123"/>
      <c r="F330" s="54"/>
      <c r="G330" s="126"/>
      <c r="H330" s="206"/>
      <c r="I330" s="202"/>
      <c r="J330" s="58"/>
      <c r="K330" s="130"/>
      <c r="L330" s="131"/>
      <c r="M330" s="67"/>
      <c r="N330" s="7"/>
      <c r="O330" s="148"/>
      <c r="P330" s="150"/>
      <c r="Q330" s="195"/>
      <c r="R330" s="166"/>
      <c r="S330" s="166"/>
      <c r="T330" s="173"/>
      <c r="U330" s="198"/>
    </row>
    <row r="331" spans="1:21" x14ac:dyDescent="0.3">
      <c r="A331" s="38"/>
      <c r="B331" s="38"/>
      <c r="C331" s="38"/>
      <c r="D331" s="37"/>
      <c r="E331" s="123"/>
      <c r="F331" s="54"/>
      <c r="G331" s="126"/>
      <c r="H331" s="206"/>
      <c r="I331" s="202"/>
      <c r="J331" s="58"/>
      <c r="K331" s="130"/>
      <c r="L331" s="131"/>
      <c r="M331" s="67"/>
      <c r="N331" s="7"/>
      <c r="O331" s="148"/>
      <c r="P331" s="150"/>
      <c r="Q331" s="167"/>
      <c r="R331" s="166"/>
      <c r="S331" s="166"/>
      <c r="T331" s="173"/>
      <c r="U331" s="198"/>
    </row>
    <row r="332" spans="1:21" x14ac:dyDescent="0.3">
      <c r="A332" s="38"/>
      <c r="B332" s="38"/>
      <c r="C332" s="38"/>
      <c r="D332" s="37"/>
      <c r="E332" s="123"/>
      <c r="F332" s="54"/>
      <c r="G332" s="126"/>
      <c r="H332" s="206"/>
      <c r="I332" s="202"/>
      <c r="J332" s="58"/>
      <c r="K332" s="135"/>
      <c r="L332" s="136"/>
      <c r="M332" s="82"/>
      <c r="N332" s="7"/>
      <c r="O332" s="148"/>
      <c r="P332" s="32"/>
      <c r="Q332" s="167"/>
      <c r="R332" s="166"/>
      <c r="S332" s="166"/>
      <c r="T332" s="173"/>
      <c r="U332" s="198"/>
    </row>
    <row r="333" spans="1:21" x14ac:dyDescent="0.3">
      <c r="A333" s="38"/>
      <c r="B333" s="38"/>
      <c r="C333" s="38"/>
      <c r="D333" s="37"/>
      <c r="E333" s="122"/>
      <c r="F333" s="205"/>
      <c r="G333" s="126"/>
      <c r="H333" s="206"/>
      <c r="I333" s="202"/>
      <c r="J333" s="58"/>
      <c r="K333" s="135"/>
      <c r="L333" s="136"/>
      <c r="M333" s="82"/>
      <c r="N333" s="7"/>
      <c r="O333" s="148"/>
      <c r="P333" s="150"/>
      <c r="Q333" s="167"/>
      <c r="R333" s="166"/>
      <c r="S333" s="166"/>
      <c r="T333" s="173"/>
      <c r="U333" s="198"/>
    </row>
    <row r="334" spans="1:21" x14ac:dyDescent="0.3">
      <c r="A334" s="38"/>
      <c r="B334" s="38"/>
      <c r="C334" s="38"/>
      <c r="D334" s="37"/>
      <c r="E334" s="122"/>
      <c r="F334" s="205"/>
      <c r="G334" s="126"/>
      <c r="H334" s="206"/>
      <c r="I334" s="202"/>
      <c r="J334" s="58"/>
      <c r="K334" s="135"/>
      <c r="L334" s="136"/>
      <c r="M334" s="82"/>
      <c r="N334" s="7"/>
      <c r="O334" s="148"/>
      <c r="P334" s="146"/>
      <c r="Q334" s="167"/>
      <c r="R334" s="166"/>
      <c r="S334" s="166"/>
      <c r="T334" s="173"/>
      <c r="U334" s="198"/>
    </row>
    <row r="335" spans="1:21" x14ac:dyDescent="0.3">
      <c r="A335" s="38"/>
      <c r="B335" s="38"/>
      <c r="C335" s="38"/>
      <c r="D335" s="37"/>
      <c r="E335" s="122"/>
      <c r="F335" s="205"/>
      <c r="G335" s="126"/>
      <c r="H335" s="206"/>
      <c r="I335" s="202"/>
      <c r="J335" s="58"/>
      <c r="K335" s="130"/>
      <c r="L335" s="131"/>
      <c r="M335" s="67"/>
      <c r="N335" s="7"/>
      <c r="O335" s="148"/>
      <c r="P335" s="32"/>
      <c r="Q335" s="195"/>
      <c r="R335" s="166"/>
      <c r="S335" s="166"/>
      <c r="T335" s="173"/>
      <c r="U335" s="198"/>
    </row>
    <row r="336" spans="1:21" x14ac:dyDescent="0.3">
      <c r="A336" s="38"/>
      <c r="B336" s="38"/>
      <c r="C336" s="38"/>
      <c r="D336" s="37"/>
      <c r="E336" s="123"/>
      <c r="F336" s="54"/>
      <c r="G336" s="126"/>
      <c r="H336" s="206"/>
      <c r="I336" s="202"/>
      <c r="J336" s="58"/>
      <c r="K336" s="135"/>
      <c r="L336" s="136"/>
      <c r="M336" s="82"/>
      <c r="N336" s="7"/>
      <c r="O336" s="148"/>
      <c r="P336" s="32"/>
      <c r="Q336" s="167"/>
      <c r="R336" s="166"/>
      <c r="S336" s="166"/>
      <c r="T336" s="173"/>
      <c r="U336" s="198"/>
    </row>
    <row r="337" spans="1:21" x14ac:dyDescent="0.3">
      <c r="A337" s="38"/>
      <c r="B337" s="38"/>
      <c r="C337" s="38"/>
      <c r="D337" s="37"/>
      <c r="E337" s="123"/>
      <c r="F337" s="54"/>
      <c r="G337" s="126"/>
      <c r="H337" s="206"/>
      <c r="I337" s="202"/>
      <c r="J337" s="58"/>
      <c r="K337" s="130"/>
      <c r="L337" s="131"/>
      <c r="M337" s="67"/>
      <c r="N337" s="7"/>
      <c r="O337" s="142"/>
      <c r="P337" s="32"/>
      <c r="Q337" s="195"/>
      <c r="R337" s="166"/>
      <c r="S337" s="166"/>
      <c r="T337" s="173"/>
      <c r="U337" s="198"/>
    </row>
    <row r="338" spans="1:21" x14ac:dyDescent="0.3">
      <c r="A338" s="38"/>
      <c r="B338" s="38"/>
      <c r="C338" s="38"/>
      <c r="D338" s="37"/>
      <c r="E338" s="123"/>
      <c r="F338" s="54"/>
      <c r="G338" s="126"/>
      <c r="H338" s="206"/>
      <c r="I338" s="202"/>
      <c r="J338" s="58"/>
      <c r="K338" s="130"/>
      <c r="L338" s="131"/>
      <c r="M338" s="67"/>
      <c r="N338" s="7"/>
      <c r="O338" s="142"/>
      <c r="P338" s="150"/>
      <c r="Q338" s="167"/>
      <c r="R338" s="166"/>
      <c r="S338" s="166"/>
      <c r="T338" s="173"/>
      <c r="U338" s="198"/>
    </row>
    <row r="339" spans="1:21" x14ac:dyDescent="0.3">
      <c r="A339" s="38"/>
      <c r="B339" s="38"/>
      <c r="C339" s="38"/>
      <c r="D339" s="37"/>
      <c r="E339" s="123"/>
      <c r="F339" s="54"/>
      <c r="G339" s="123"/>
      <c r="H339" s="54"/>
      <c r="I339" s="202"/>
      <c r="J339" s="58"/>
      <c r="K339" s="130"/>
      <c r="L339" s="131"/>
      <c r="M339" s="67"/>
      <c r="N339" s="7"/>
      <c r="O339" s="148"/>
      <c r="P339" s="150"/>
      <c r="Q339" s="167"/>
      <c r="R339" s="166"/>
      <c r="S339" s="166"/>
      <c r="T339" s="173"/>
      <c r="U339" s="198"/>
    </row>
    <row r="340" spans="1:21" x14ac:dyDescent="0.3">
      <c r="A340" s="38"/>
      <c r="B340" s="38"/>
      <c r="C340" s="38"/>
      <c r="D340" s="37"/>
      <c r="E340" s="123"/>
      <c r="F340" s="54"/>
      <c r="G340" s="126"/>
      <c r="H340" s="206"/>
      <c r="I340" s="202"/>
      <c r="J340" s="58"/>
      <c r="K340" s="130"/>
      <c r="L340" s="131"/>
      <c r="M340" s="67"/>
      <c r="N340" s="7"/>
      <c r="O340" s="142"/>
      <c r="P340" s="150"/>
      <c r="Q340" s="167"/>
      <c r="R340" s="166"/>
      <c r="S340" s="166"/>
      <c r="T340" s="173"/>
      <c r="U340" s="198"/>
    </row>
    <row r="341" spans="1:21" x14ac:dyDescent="0.3">
      <c r="A341" s="38"/>
      <c r="B341" s="38"/>
      <c r="C341" s="38"/>
      <c r="D341" s="37"/>
      <c r="E341" s="123"/>
      <c r="F341" s="54"/>
      <c r="G341" s="126"/>
      <c r="H341" s="206"/>
      <c r="I341" s="202"/>
      <c r="J341" s="58"/>
      <c r="K341" s="130"/>
      <c r="L341" s="131"/>
      <c r="M341" s="67"/>
      <c r="N341" s="7"/>
      <c r="O341" s="148"/>
      <c r="P341" s="150"/>
      <c r="Q341" s="195"/>
      <c r="R341" s="166"/>
      <c r="S341" s="166"/>
      <c r="T341" s="173"/>
      <c r="U341" s="198"/>
    </row>
    <row r="342" spans="1:21" x14ac:dyDescent="0.3">
      <c r="A342" s="38"/>
      <c r="B342" s="38"/>
      <c r="C342" s="38"/>
      <c r="D342" s="37"/>
      <c r="E342" s="123"/>
      <c r="F342" s="54"/>
      <c r="G342" s="126"/>
      <c r="H342" s="206"/>
      <c r="I342" s="202"/>
      <c r="J342" s="58"/>
      <c r="K342" s="135"/>
      <c r="L342" s="136"/>
      <c r="M342" s="82"/>
      <c r="N342" s="7"/>
      <c r="O342" s="148"/>
      <c r="P342" s="32"/>
      <c r="Q342" s="167"/>
      <c r="R342" s="166"/>
      <c r="S342" s="166"/>
      <c r="T342" s="173"/>
      <c r="U342" s="198"/>
    </row>
    <row r="343" spans="1:21" x14ac:dyDescent="0.3">
      <c r="A343" s="38"/>
      <c r="B343" s="38"/>
      <c r="C343" s="38"/>
      <c r="D343" s="37"/>
      <c r="E343" s="122"/>
      <c r="F343" s="205"/>
      <c r="G343" s="126"/>
      <c r="H343" s="206"/>
      <c r="I343" s="202"/>
      <c r="J343" s="58"/>
      <c r="K343" s="135"/>
      <c r="L343" s="136"/>
      <c r="M343" s="82"/>
      <c r="N343" s="7"/>
      <c r="O343" s="148"/>
      <c r="P343" s="32"/>
      <c r="Q343" s="167"/>
      <c r="R343" s="166"/>
      <c r="S343" s="166"/>
      <c r="T343" s="173"/>
      <c r="U343" s="198"/>
    </row>
    <row r="344" spans="1:21" x14ac:dyDescent="0.3">
      <c r="A344" s="38"/>
      <c r="B344" s="38"/>
      <c r="C344" s="38"/>
      <c r="D344" s="37"/>
      <c r="E344" s="122"/>
      <c r="F344" s="205"/>
      <c r="G344" s="126"/>
      <c r="H344" s="206"/>
      <c r="I344" s="202"/>
      <c r="J344" s="58"/>
      <c r="K344" s="135"/>
      <c r="L344" s="136"/>
      <c r="M344" s="82"/>
      <c r="N344" s="7"/>
      <c r="O344" s="148"/>
      <c r="P344" s="146"/>
      <c r="Q344" s="195"/>
      <c r="R344" s="166"/>
      <c r="S344" s="166"/>
      <c r="T344" s="173"/>
      <c r="U344" s="198"/>
    </row>
    <row r="345" spans="1:21" x14ac:dyDescent="0.3">
      <c r="A345" s="38"/>
      <c r="B345" s="38"/>
      <c r="C345" s="38"/>
      <c r="D345" s="37"/>
      <c r="E345" s="123"/>
      <c r="F345" s="54"/>
      <c r="G345" s="126"/>
      <c r="H345" s="206"/>
      <c r="I345" s="202"/>
      <c r="J345" s="58"/>
      <c r="K345" s="135"/>
      <c r="L345" s="136"/>
      <c r="M345" s="82"/>
      <c r="N345" s="7"/>
      <c r="O345" s="148"/>
      <c r="P345" s="150"/>
      <c r="Q345" s="195"/>
      <c r="R345" s="166"/>
      <c r="S345" s="166"/>
      <c r="T345" s="173"/>
      <c r="U345" s="198"/>
    </row>
    <row r="346" spans="1:21" x14ac:dyDescent="0.3">
      <c r="A346" s="38"/>
      <c r="B346" s="38"/>
      <c r="C346" s="38"/>
      <c r="D346" s="37"/>
      <c r="G346" s="126"/>
      <c r="H346" s="206"/>
      <c r="I346" s="202"/>
      <c r="J346" s="58"/>
      <c r="K346" s="130"/>
      <c r="L346" s="131"/>
      <c r="M346" s="67"/>
      <c r="N346" s="7"/>
      <c r="O346" s="148"/>
      <c r="P346" s="146"/>
      <c r="Q346" s="167"/>
      <c r="R346" s="166"/>
      <c r="S346" s="166"/>
      <c r="T346" s="173"/>
      <c r="U346" s="198"/>
    </row>
    <row r="347" spans="1:21" x14ac:dyDescent="0.3">
      <c r="A347" s="38"/>
      <c r="B347" s="38"/>
      <c r="C347" s="38"/>
      <c r="D347" s="37"/>
      <c r="E347" s="123"/>
      <c r="F347" s="54"/>
      <c r="G347" s="126"/>
      <c r="H347" s="206"/>
      <c r="I347" s="202"/>
      <c r="J347" s="58"/>
      <c r="K347" s="135"/>
      <c r="L347" s="136"/>
      <c r="M347" s="82"/>
      <c r="N347" s="7"/>
      <c r="O347" s="148"/>
      <c r="P347" s="146"/>
      <c r="Q347" s="167"/>
      <c r="R347" s="166"/>
      <c r="S347" s="166"/>
      <c r="T347" s="173"/>
      <c r="U347" s="198"/>
    </row>
    <row r="348" spans="1:21" x14ac:dyDescent="0.3">
      <c r="A348" s="38"/>
      <c r="B348" s="38"/>
      <c r="C348" s="38"/>
      <c r="D348" s="37"/>
      <c r="E348" s="122"/>
      <c r="F348" s="205"/>
      <c r="G348" s="126"/>
      <c r="H348" s="206"/>
      <c r="I348" s="202"/>
      <c r="J348" s="58"/>
      <c r="K348" s="135"/>
      <c r="L348" s="136"/>
      <c r="M348" s="82"/>
      <c r="N348" s="7"/>
      <c r="O348" s="148"/>
      <c r="P348" s="146"/>
      <c r="Q348" s="195"/>
      <c r="R348" s="166"/>
      <c r="S348" s="166"/>
      <c r="T348" s="173"/>
      <c r="U348" s="198"/>
    </row>
    <row r="349" spans="1:21" x14ac:dyDescent="0.3">
      <c r="A349" s="38"/>
      <c r="B349" s="38"/>
      <c r="C349" s="38"/>
      <c r="D349" s="37"/>
      <c r="E349" s="122"/>
      <c r="F349" s="205"/>
      <c r="G349" s="126"/>
      <c r="H349" s="206"/>
      <c r="I349" s="202"/>
      <c r="J349" s="58"/>
      <c r="K349" s="130"/>
      <c r="L349" s="131"/>
      <c r="M349" s="67"/>
      <c r="N349" s="7"/>
      <c r="O349" s="148"/>
      <c r="P349" s="146"/>
      <c r="Q349" s="195"/>
      <c r="R349" s="166"/>
      <c r="S349" s="166"/>
      <c r="T349" s="173"/>
      <c r="U349" s="198"/>
    </row>
    <row r="350" spans="1:21" x14ac:dyDescent="0.3">
      <c r="A350" s="38"/>
      <c r="B350" s="38"/>
      <c r="C350" s="38"/>
      <c r="D350" s="37"/>
      <c r="E350" s="123"/>
      <c r="F350" s="54"/>
      <c r="G350" s="126"/>
      <c r="H350" s="206"/>
      <c r="I350" s="202"/>
      <c r="J350" s="58"/>
      <c r="K350" s="135"/>
      <c r="L350" s="136"/>
      <c r="M350" s="82"/>
      <c r="N350" s="7"/>
      <c r="O350" s="142"/>
      <c r="P350" s="146"/>
      <c r="Q350" s="167"/>
      <c r="R350" s="166"/>
      <c r="S350" s="166"/>
      <c r="T350" s="173"/>
      <c r="U350" s="198"/>
    </row>
    <row r="351" spans="1:21" x14ac:dyDescent="0.3">
      <c r="A351" s="38"/>
      <c r="B351" s="38"/>
      <c r="C351" s="38"/>
      <c r="D351" s="37"/>
      <c r="E351" s="122"/>
      <c r="F351" s="205"/>
      <c r="G351" s="126"/>
      <c r="H351" s="206"/>
      <c r="I351" s="202"/>
      <c r="J351" s="58"/>
      <c r="K351" s="135"/>
      <c r="L351" s="136"/>
      <c r="M351" s="82"/>
      <c r="N351" s="7"/>
      <c r="O351" s="142"/>
      <c r="P351" s="146"/>
      <c r="Q351" s="167"/>
      <c r="R351" s="166"/>
      <c r="S351" s="166"/>
      <c r="T351" s="173"/>
      <c r="U351" s="198"/>
    </row>
    <row r="352" spans="1:21" x14ac:dyDescent="0.3">
      <c r="A352" s="38"/>
      <c r="B352" s="38"/>
      <c r="C352" s="38"/>
      <c r="D352" s="37"/>
      <c r="E352" s="122"/>
      <c r="F352" s="205"/>
      <c r="G352" s="126"/>
      <c r="H352" s="206"/>
      <c r="I352" s="202"/>
      <c r="J352" s="58"/>
      <c r="K352" s="135"/>
      <c r="L352" s="136"/>
      <c r="M352" s="82"/>
      <c r="N352" s="7"/>
      <c r="O352" s="148"/>
      <c r="P352" s="32"/>
      <c r="Q352" s="195"/>
      <c r="R352" s="166"/>
      <c r="S352" s="166"/>
      <c r="T352" s="173"/>
      <c r="U352" s="198"/>
    </row>
    <row r="353" spans="1:21" x14ac:dyDescent="0.3">
      <c r="A353" s="38"/>
      <c r="B353" s="38"/>
      <c r="C353" s="38"/>
      <c r="D353" s="37"/>
      <c r="E353" s="122"/>
      <c r="F353" s="205"/>
      <c r="G353" s="126"/>
      <c r="H353" s="206"/>
      <c r="I353" s="202"/>
      <c r="J353" s="58"/>
      <c r="K353" s="135"/>
      <c r="L353" s="136"/>
      <c r="M353" s="82"/>
      <c r="N353" s="7"/>
      <c r="O353" s="148"/>
      <c r="P353" s="150"/>
      <c r="Q353" s="195"/>
      <c r="R353" s="166"/>
      <c r="S353" s="166"/>
      <c r="T353" s="173"/>
      <c r="U353" s="198"/>
    </row>
    <row r="354" spans="1:21" x14ac:dyDescent="0.3">
      <c r="A354" s="38"/>
      <c r="B354" s="38"/>
      <c r="C354" s="38"/>
      <c r="D354" s="37"/>
      <c r="E354" s="122"/>
      <c r="F354" s="205"/>
      <c r="G354" s="126"/>
      <c r="H354" s="206"/>
      <c r="I354" s="202"/>
      <c r="J354" s="58"/>
      <c r="K354" s="135"/>
      <c r="L354" s="136"/>
      <c r="M354" s="82"/>
      <c r="N354" s="7"/>
      <c r="O354" s="148"/>
      <c r="P354" s="32"/>
      <c r="Q354" s="195"/>
      <c r="R354" s="166"/>
      <c r="S354" s="166"/>
      <c r="T354" s="173"/>
      <c r="U354" s="198"/>
    </row>
    <row r="355" spans="1:21" x14ac:dyDescent="0.3">
      <c r="A355" s="38"/>
      <c r="B355" s="38"/>
      <c r="C355" s="38"/>
      <c r="D355" s="37"/>
      <c r="E355" s="122"/>
      <c r="F355" s="205"/>
      <c r="G355" s="126"/>
      <c r="H355" s="206"/>
      <c r="I355" s="202"/>
      <c r="J355" s="58"/>
      <c r="K355" s="135"/>
      <c r="L355" s="136"/>
      <c r="M355" s="82"/>
      <c r="N355" s="7"/>
      <c r="O355" s="148"/>
      <c r="P355" s="32"/>
      <c r="Q355" s="195"/>
      <c r="R355" s="166"/>
      <c r="S355" s="166"/>
      <c r="T355" s="173"/>
      <c r="U355" s="198"/>
    </row>
    <row r="356" spans="1:21" x14ac:dyDescent="0.3">
      <c r="A356" s="38"/>
      <c r="B356" s="38"/>
      <c r="C356" s="38"/>
      <c r="D356" s="37"/>
      <c r="E356" s="122"/>
      <c r="F356" s="205"/>
      <c r="G356" s="122"/>
      <c r="H356" s="205"/>
      <c r="I356" s="202"/>
      <c r="J356" s="59"/>
      <c r="K356" s="133"/>
      <c r="L356" s="134"/>
      <c r="M356" s="208"/>
      <c r="N356" s="7"/>
      <c r="O356" s="148"/>
      <c r="P356" s="32"/>
      <c r="Q356" s="195"/>
      <c r="R356" s="166"/>
      <c r="S356" s="166"/>
      <c r="T356" s="173"/>
      <c r="U356" s="198"/>
    </row>
    <row r="357" spans="1:21" x14ac:dyDescent="0.3">
      <c r="A357" s="38"/>
      <c r="B357" s="38"/>
      <c r="C357" s="38"/>
      <c r="D357" s="37"/>
      <c r="E357" s="123"/>
      <c r="F357" s="54"/>
      <c r="G357" s="126"/>
      <c r="H357" s="206"/>
      <c r="I357" s="202"/>
      <c r="J357" s="58"/>
      <c r="K357" s="133"/>
      <c r="L357" s="134"/>
      <c r="M357" s="208"/>
      <c r="N357" s="7"/>
      <c r="O357" s="148"/>
      <c r="P357" s="146"/>
      <c r="Q357" s="167"/>
      <c r="R357" s="166"/>
      <c r="S357" s="166"/>
      <c r="T357" s="173"/>
      <c r="U357" s="198"/>
    </row>
    <row r="358" spans="1:21" x14ac:dyDescent="0.3">
      <c r="A358" s="38"/>
      <c r="B358" s="38"/>
      <c r="C358" s="38"/>
      <c r="D358" s="37"/>
      <c r="E358" s="123"/>
      <c r="F358" s="54"/>
      <c r="G358" s="126"/>
      <c r="H358" s="206"/>
      <c r="I358" s="202"/>
      <c r="J358" s="58"/>
      <c r="K358" s="133"/>
      <c r="L358" s="134"/>
      <c r="M358" s="208"/>
      <c r="N358" s="7"/>
      <c r="O358" s="148"/>
      <c r="P358" s="150"/>
      <c r="Q358" s="195"/>
      <c r="R358" s="166"/>
      <c r="S358" s="166"/>
      <c r="T358" s="173"/>
      <c r="U358" s="198"/>
    </row>
    <row r="359" spans="1:21" x14ac:dyDescent="0.3">
      <c r="A359" s="38"/>
      <c r="B359" s="38"/>
      <c r="C359" s="38"/>
      <c r="D359" s="37"/>
      <c r="E359" s="122"/>
      <c r="F359" s="205"/>
      <c r="G359" s="126"/>
      <c r="H359" s="206"/>
      <c r="I359" s="202"/>
      <c r="J359" s="58"/>
      <c r="K359" s="133"/>
      <c r="L359" s="134"/>
      <c r="M359" s="208"/>
      <c r="N359" s="7"/>
      <c r="O359" s="148"/>
      <c r="P359" s="32"/>
      <c r="Q359" s="195"/>
      <c r="R359" s="166"/>
      <c r="S359" s="166"/>
      <c r="T359" s="173"/>
      <c r="U359" s="198"/>
    </row>
    <row r="360" spans="1:21" x14ac:dyDescent="0.3">
      <c r="A360" s="38"/>
      <c r="B360" s="38"/>
      <c r="C360" s="38"/>
      <c r="D360" s="37"/>
      <c r="E360" s="122"/>
      <c r="F360" s="205"/>
      <c r="G360" s="126"/>
      <c r="H360" s="206"/>
      <c r="I360" s="202"/>
      <c r="J360" s="58"/>
      <c r="K360" s="133"/>
      <c r="L360" s="134"/>
      <c r="M360" s="208"/>
      <c r="N360" s="7"/>
      <c r="O360" s="148"/>
      <c r="P360" s="32"/>
      <c r="Q360" s="195"/>
      <c r="R360" s="166"/>
      <c r="S360" s="166"/>
      <c r="T360" s="173"/>
      <c r="U360" s="198"/>
    </row>
    <row r="361" spans="1:21" x14ac:dyDescent="0.3">
      <c r="A361" s="38"/>
      <c r="B361" s="38"/>
      <c r="C361" s="38"/>
      <c r="D361" s="37"/>
      <c r="E361" s="123"/>
      <c r="F361" s="54"/>
      <c r="G361" s="126"/>
      <c r="H361" s="206"/>
      <c r="I361" s="43"/>
      <c r="J361" s="58"/>
      <c r="K361" s="133"/>
      <c r="L361" s="134"/>
      <c r="M361" s="208"/>
      <c r="N361" s="7"/>
      <c r="O361" s="152"/>
      <c r="P361" s="32"/>
      <c r="Q361" s="195"/>
      <c r="R361" s="195"/>
      <c r="S361" s="195"/>
      <c r="T361" s="177"/>
      <c r="U361" s="198"/>
    </row>
    <row r="362" spans="1:21" x14ac:dyDescent="0.3">
      <c r="A362" s="38"/>
      <c r="B362" s="38"/>
      <c r="C362" s="38"/>
      <c r="D362" s="37"/>
      <c r="E362" s="122"/>
      <c r="F362" s="205"/>
      <c r="G362" s="126"/>
      <c r="H362" s="206"/>
      <c r="I362" s="202"/>
      <c r="J362" s="58"/>
      <c r="K362" s="130"/>
      <c r="L362" s="131"/>
      <c r="M362" s="67"/>
      <c r="N362" s="7"/>
      <c r="O362" s="148"/>
      <c r="P362" s="146"/>
      <c r="Q362" s="195"/>
      <c r="R362" s="166"/>
      <c r="S362" s="166"/>
      <c r="T362" s="173"/>
      <c r="U362" s="198"/>
    </row>
    <row r="363" spans="1:21" x14ac:dyDescent="0.3">
      <c r="A363" s="38"/>
      <c r="B363" s="38"/>
      <c r="C363" s="38"/>
      <c r="D363" s="37"/>
      <c r="E363" s="123"/>
      <c r="F363" s="54"/>
      <c r="G363" s="123"/>
      <c r="H363" s="54"/>
      <c r="I363" s="202"/>
      <c r="J363" s="58"/>
      <c r="K363" s="130"/>
      <c r="L363" s="131"/>
      <c r="M363" s="82"/>
      <c r="N363" s="7"/>
      <c r="O363" s="148"/>
      <c r="P363" s="146"/>
      <c r="Q363" s="167"/>
      <c r="R363" s="166"/>
      <c r="S363" s="166"/>
      <c r="T363" s="173"/>
      <c r="U363" s="198"/>
    </row>
    <row r="364" spans="1:21" x14ac:dyDescent="0.3">
      <c r="A364" s="38"/>
      <c r="B364" s="38"/>
      <c r="C364" s="38"/>
      <c r="D364" s="37"/>
      <c r="E364" s="123"/>
      <c r="F364" s="54"/>
      <c r="G364" s="126"/>
      <c r="H364" s="206"/>
      <c r="I364" s="202"/>
      <c r="J364" s="58"/>
      <c r="K364" s="130"/>
      <c r="L364" s="131"/>
      <c r="M364" s="67"/>
      <c r="N364" s="7"/>
      <c r="O364" s="142"/>
      <c r="P364" s="146"/>
      <c r="Q364" s="195"/>
      <c r="R364" s="166"/>
      <c r="S364" s="166"/>
      <c r="T364" s="173"/>
      <c r="U364" s="198"/>
    </row>
    <row r="365" spans="1:21" x14ac:dyDescent="0.3">
      <c r="A365" s="38"/>
      <c r="B365" s="38"/>
      <c r="C365" s="38"/>
      <c r="D365" s="37"/>
      <c r="E365" s="123"/>
      <c r="F365" s="54"/>
      <c r="G365" s="126"/>
      <c r="H365" s="206"/>
      <c r="I365" s="202"/>
      <c r="J365" s="58"/>
      <c r="K365" s="130"/>
      <c r="L365" s="131"/>
      <c r="M365" s="67"/>
      <c r="N365" s="7"/>
      <c r="O365" s="148"/>
      <c r="P365" s="146"/>
      <c r="Q365" s="167"/>
      <c r="R365" s="166"/>
      <c r="S365" s="166"/>
      <c r="T365" s="173"/>
      <c r="U365" s="198"/>
    </row>
    <row r="366" spans="1:21" x14ac:dyDescent="0.3">
      <c r="A366" s="38"/>
      <c r="B366" s="38"/>
      <c r="C366" s="38"/>
      <c r="D366" s="37"/>
      <c r="E366" s="123"/>
      <c r="F366" s="54"/>
      <c r="G366" s="126"/>
      <c r="H366" s="206"/>
      <c r="I366" s="202"/>
      <c r="J366" s="58"/>
      <c r="K366" s="130"/>
      <c r="L366" s="131"/>
      <c r="M366" s="82"/>
      <c r="N366" s="7"/>
      <c r="O366" s="142"/>
      <c r="P366" s="32"/>
      <c r="Q366" s="195"/>
      <c r="R366" s="166"/>
      <c r="S366" s="166"/>
      <c r="T366" s="173"/>
      <c r="U366" s="198"/>
    </row>
    <row r="367" spans="1:21" x14ac:dyDescent="0.3">
      <c r="A367" s="38"/>
      <c r="B367" s="38"/>
      <c r="C367" s="38"/>
      <c r="D367" s="37"/>
      <c r="E367" s="123"/>
      <c r="F367" s="54"/>
      <c r="G367" s="126"/>
      <c r="H367" s="206"/>
      <c r="I367" s="202"/>
      <c r="J367" s="58"/>
      <c r="K367" s="130"/>
      <c r="L367" s="131"/>
      <c r="M367" s="67"/>
      <c r="N367" s="7"/>
      <c r="O367" s="148"/>
      <c r="P367" s="146"/>
      <c r="Q367" s="195"/>
      <c r="R367" s="166"/>
      <c r="S367" s="166"/>
      <c r="T367" s="173"/>
      <c r="U367" s="198"/>
    </row>
    <row r="368" spans="1:21" x14ac:dyDescent="0.3">
      <c r="A368" s="38"/>
      <c r="B368" s="38"/>
      <c r="C368" s="38"/>
      <c r="D368" s="37"/>
      <c r="E368" s="123"/>
      <c r="F368" s="54"/>
      <c r="G368" s="126"/>
      <c r="H368" s="206"/>
      <c r="I368" s="202"/>
      <c r="J368" s="58"/>
      <c r="K368" s="130"/>
      <c r="L368" s="131"/>
      <c r="M368" s="67"/>
      <c r="N368" s="7"/>
      <c r="O368" s="148"/>
      <c r="P368" s="32"/>
      <c r="Q368" s="195"/>
      <c r="R368" s="166"/>
      <c r="S368" s="166"/>
      <c r="T368" s="173"/>
      <c r="U368" s="198"/>
    </row>
    <row r="369" spans="1:21" x14ac:dyDescent="0.3">
      <c r="A369" s="38"/>
      <c r="B369" s="38"/>
      <c r="C369" s="38"/>
      <c r="D369" s="37"/>
      <c r="E369" s="123"/>
      <c r="F369" s="54"/>
      <c r="G369" s="122"/>
      <c r="H369" s="205"/>
      <c r="I369" s="202"/>
      <c r="J369" s="59"/>
      <c r="K369" s="130"/>
      <c r="L369" s="131"/>
      <c r="M369" s="67"/>
      <c r="N369" s="7"/>
      <c r="O369" s="148"/>
      <c r="P369" s="146"/>
      <c r="Q369" s="195"/>
      <c r="R369" s="166"/>
      <c r="S369" s="166"/>
      <c r="T369" s="173"/>
      <c r="U369" s="198"/>
    </row>
    <row r="370" spans="1:21" x14ac:dyDescent="0.3">
      <c r="A370" s="38"/>
      <c r="B370" s="38"/>
      <c r="C370" s="38"/>
      <c r="D370" s="37"/>
      <c r="E370" s="123"/>
      <c r="F370" s="54"/>
      <c r="G370" s="126"/>
      <c r="H370" s="206"/>
      <c r="I370" s="202"/>
      <c r="J370" s="58"/>
      <c r="K370" s="130"/>
      <c r="L370" s="131"/>
      <c r="M370" s="67"/>
      <c r="N370" s="7"/>
      <c r="O370" s="148"/>
      <c r="P370" s="146"/>
      <c r="Q370" s="195"/>
      <c r="R370" s="166"/>
      <c r="S370" s="166"/>
      <c r="T370" s="173"/>
      <c r="U370" s="198"/>
    </row>
    <row r="371" spans="1:21" x14ac:dyDescent="0.3">
      <c r="A371" s="38"/>
      <c r="B371" s="38"/>
      <c r="C371" s="38"/>
      <c r="D371" s="37"/>
      <c r="E371" s="123"/>
      <c r="F371" s="54"/>
      <c r="G371" s="126"/>
      <c r="H371" s="206"/>
      <c r="I371" s="202"/>
      <c r="J371" s="58"/>
      <c r="K371" s="130"/>
      <c r="L371" s="131"/>
      <c r="M371" s="67"/>
      <c r="N371" s="7"/>
      <c r="O371" s="148"/>
      <c r="P371" s="150"/>
      <c r="Q371" s="195"/>
      <c r="R371" s="166"/>
      <c r="S371" s="166"/>
      <c r="T371" s="173"/>
      <c r="U371" s="198"/>
    </row>
    <row r="372" spans="1:21" x14ac:dyDescent="0.3">
      <c r="A372" s="38"/>
      <c r="B372" s="38"/>
      <c r="C372" s="38"/>
      <c r="D372" s="37"/>
      <c r="E372" s="123"/>
      <c r="F372" s="54"/>
      <c r="G372" s="126"/>
      <c r="H372" s="206"/>
      <c r="I372" s="202"/>
      <c r="J372" s="58"/>
      <c r="K372" s="130"/>
      <c r="L372" s="131"/>
      <c r="M372" s="67"/>
      <c r="N372" s="7"/>
      <c r="O372" s="148"/>
      <c r="P372" s="32"/>
      <c r="Q372" s="195"/>
      <c r="R372" s="166"/>
      <c r="S372" s="166"/>
      <c r="T372" s="173"/>
      <c r="U372" s="198"/>
    </row>
    <row r="373" spans="1:21" x14ac:dyDescent="0.3">
      <c r="A373" s="38"/>
      <c r="B373" s="38"/>
      <c r="C373" s="38"/>
      <c r="D373" s="37"/>
      <c r="E373" s="123"/>
      <c r="F373" s="54"/>
      <c r="G373" s="126"/>
      <c r="H373" s="206"/>
      <c r="I373" s="202"/>
      <c r="J373" s="58"/>
      <c r="K373" s="130"/>
      <c r="L373" s="131"/>
      <c r="M373" s="67"/>
      <c r="N373" s="7"/>
      <c r="O373" s="148"/>
      <c r="P373" s="32"/>
      <c r="Q373" s="195"/>
      <c r="R373" s="166"/>
      <c r="S373" s="166"/>
      <c r="T373" s="173"/>
      <c r="U373" s="198"/>
    </row>
    <row r="374" spans="1:21" x14ac:dyDescent="0.3">
      <c r="A374" s="38"/>
      <c r="B374" s="38"/>
      <c r="C374" s="38"/>
      <c r="D374" s="37"/>
      <c r="E374" s="123"/>
      <c r="F374" s="54"/>
      <c r="G374" s="122"/>
      <c r="H374" s="205"/>
      <c r="I374" s="202"/>
      <c r="J374" s="59"/>
      <c r="K374" s="135"/>
      <c r="L374" s="136"/>
      <c r="M374" s="82"/>
      <c r="N374" s="7"/>
      <c r="O374" s="148"/>
      <c r="P374" s="150"/>
      <c r="Q374" s="167"/>
      <c r="R374" s="166"/>
      <c r="S374" s="166"/>
      <c r="T374" s="173"/>
      <c r="U374" s="198"/>
    </row>
    <row r="375" spans="1:21" x14ac:dyDescent="0.3">
      <c r="A375" s="38"/>
      <c r="B375" s="38"/>
      <c r="C375" s="38"/>
      <c r="D375" s="37"/>
      <c r="E375" s="122"/>
      <c r="F375" s="205"/>
      <c r="G375" s="123"/>
      <c r="H375" s="54"/>
      <c r="I375" s="202"/>
      <c r="J375" s="58"/>
      <c r="K375" s="130"/>
      <c r="L375" s="131"/>
      <c r="M375" s="82"/>
      <c r="N375" s="7"/>
      <c r="O375" s="148"/>
      <c r="P375" s="32"/>
      <c r="Q375" s="195"/>
      <c r="R375" s="166"/>
      <c r="S375" s="166"/>
      <c r="T375" s="173"/>
      <c r="U375" s="198"/>
    </row>
    <row r="376" spans="1:21" x14ac:dyDescent="0.3">
      <c r="A376" s="38"/>
      <c r="B376" s="38"/>
      <c r="C376" s="38"/>
      <c r="D376" s="37"/>
      <c r="E376" s="123"/>
      <c r="F376" s="54"/>
      <c r="G376" s="123"/>
      <c r="H376" s="54"/>
      <c r="I376" s="202"/>
      <c r="J376" s="58"/>
      <c r="K376" s="130"/>
      <c r="L376" s="131"/>
      <c r="M376" s="67"/>
      <c r="N376" s="7"/>
      <c r="O376" s="148"/>
      <c r="P376" s="150"/>
      <c r="Q376" s="195"/>
      <c r="R376" s="166"/>
      <c r="S376" s="166"/>
      <c r="T376" s="173"/>
      <c r="U376" s="198"/>
    </row>
    <row r="377" spans="1:21" x14ac:dyDescent="0.3">
      <c r="A377" s="38"/>
      <c r="B377" s="38"/>
      <c r="C377" s="38"/>
      <c r="D377" s="37"/>
      <c r="E377" s="123"/>
      <c r="F377" s="54"/>
      <c r="G377" s="126"/>
      <c r="H377" s="206"/>
      <c r="I377" s="202"/>
      <c r="J377" s="58"/>
      <c r="K377" s="130"/>
      <c r="L377" s="131"/>
      <c r="M377" s="67"/>
      <c r="N377" s="7"/>
      <c r="O377" s="148"/>
      <c r="P377" s="146"/>
      <c r="Q377" s="195"/>
      <c r="R377" s="166"/>
      <c r="S377" s="166"/>
      <c r="T377" s="173"/>
      <c r="U377" s="198"/>
    </row>
    <row r="378" spans="1:21" x14ac:dyDescent="0.3">
      <c r="A378" s="38"/>
      <c r="B378" s="38"/>
      <c r="C378" s="38"/>
      <c r="D378" s="37"/>
      <c r="E378" s="123"/>
      <c r="F378" s="54"/>
      <c r="G378" s="126"/>
      <c r="H378" s="206"/>
      <c r="I378" s="202"/>
      <c r="J378" s="58"/>
      <c r="K378" s="130"/>
      <c r="L378" s="131"/>
      <c r="M378" s="67"/>
      <c r="N378" s="7"/>
      <c r="O378" s="148"/>
      <c r="P378" s="146"/>
      <c r="Q378" s="195"/>
      <c r="R378" s="166"/>
      <c r="S378" s="166"/>
      <c r="T378" s="173"/>
      <c r="U378" s="198"/>
    </row>
    <row r="379" spans="1:21" x14ac:dyDescent="0.3">
      <c r="A379" s="38"/>
      <c r="B379" s="38"/>
      <c r="C379" s="38"/>
      <c r="D379" s="37"/>
      <c r="E379" s="123"/>
      <c r="F379" s="54"/>
      <c r="G379" s="126"/>
      <c r="H379" s="206"/>
      <c r="I379" s="202"/>
      <c r="J379" s="58"/>
      <c r="K379" s="130"/>
      <c r="L379" s="131"/>
      <c r="M379" s="67"/>
      <c r="N379" s="7"/>
      <c r="O379" s="142"/>
      <c r="P379" s="146"/>
      <c r="Q379" s="195"/>
      <c r="R379" s="166"/>
      <c r="S379" s="166"/>
      <c r="T379" s="173"/>
      <c r="U379" s="198"/>
    </row>
    <row r="380" spans="1:21" x14ac:dyDescent="0.3">
      <c r="A380" s="38"/>
      <c r="B380" s="38"/>
      <c r="C380" s="38"/>
      <c r="D380" s="37"/>
      <c r="E380" s="123"/>
      <c r="F380" s="54"/>
      <c r="G380" s="122"/>
      <c r="H380" s="205"/>
      <c r="I380" s="202"/>
      <c r="J380" s="58"/>
      <c r="K380" s="135"/>
      <c r="L380" s="136"/>
      <c r="M380" s="82"/>
      <c r="N380" s="7"/>
      <c r="O380" s="142"/>
      <c r="P380" s="146"/>
      <c r="Q380" s="195"/>
      <c r="R380" s="166"/>
      <c r="S380" s="166"/>
      <c r="T380" s="173"/>
      <c r="U380" s="198"/>
    </row>
    <row r="381" spans="1:21" x14ac:dyDescent="0.3">
      <c r="A381" s="38"/>
      <c r="B381" s="38"/>
      <c r="C381" s="38"/>
      <c r="D381" s="37"/>
      <c r="E381" s="123"/>
      <c r="F381" s="54"/>
      <c r="G381" s="126"/>
      <c r="H381" s="206"/>
      <c r="I381" s="202"/>
      <c r="J381" s="58"/>
      <c r="K381" s="135"/>
      <c r="L381" s="136"/>
      <c r="M381" s="82"/>
      <c r="N381" s="7"/>
      <c r="O381" s="148"/>
      <c r="P381" s="146"/>
      <c r="Q381" s="195"/>
      <c r="R381" s="166"/>
      <c r="S381" s="166"/>
      <c r="T381" s="173"/>
      <c r="U381" s="198"/>
    </row>
    <row r="382" spans="1:21" x14ac:dyDescent="0.3">
      <c r="A382" s="38"/>
      <c r="B382" s="38"/>
      <c r="C382" s="38"/>
      <c r="D382" s="37"/>
      <c r="G382" s="126"/>
      <c r="H382" s="206"/>
      <c r="I382" s="202"/>
      <c r="J382" s="58"/>
      <c r="K382" s="130"/>
      <c r="L382" s="131"/>
      <c r="M382" s="67"/>
      <c r="N382" s="7"/>
      <c r="O382" s="148"/>
      <c r="P382" s="146"/>
      <c r="Q382" s="195"/>
      <c r="R382" s="166"/>
      <c r="S382" s="166"/>
      <c r="T382" s="173"/>
      <c r="U382" s="198"/>
    </row>
    <row r="383" spans="1:21" x14ac:dyDescent="0.3">
      <c r="A383" s="38"/>
      <c r="B383" s="38"/>
      <c r="C383" s="38"/>
      <c r="D383" s="37"/>
      <c r="E383" s="123"/>
      <c r="F383" s="54"/>
      <c r="G383" s="126"/>
      <c r="H383" s="206"/>
      <c r="I383" s="202"/>
      <c r="J383" s="58"/>
      <c r="K383" s="130"/>
      <c r="L383" s="131"/>
      <c r="M383" s="67"/>
      <c r="N383" s="7"/>
      <c r="O383" s="148"/>
      <c r="P383" s="146"/>
      <c r="Q383" s="195"/>
      <c r="R383" s="166"/>
      <c r="S383" s="166"/>
      <c r="T383" s="173"/>
      <c r="U383" s="198"/>
    </row>
    <row r="384" spans="1:21" x14ac:dyDescent="0.3">
      <c r="A384" s="38"/>
      <c r="B384" s="38"/>
      <c r="C384" s="38"/>
      <c r="D384" s="37"/>
      <c r="E384" s="123"/>
      <c r="F384" s="54"/>
      <c r="G384" s="126"/>
      <c r="H384" s="206"/>
      <c r="I384" s="202"/>
      <c r="J384" s="58"/>
      <c r="K384" s="130"/>
      <c r="L384" s="131"/>
      <c r="M384" s="67"/>
      <c r="N384" s="7"/>
      <c r="O384" s="148"/>
      <c r="P384" s="146"/>
      <c r="Q384" s="195"/>
      <c r="R384" s="166"/>
      <c r="S384" s="166"/>
      <c r="T384" s="173"/>
      <c r="U384" s="198"/>
    </row>
    <row r="385" spans="1:21" x14ac:dyDescent="0.3">
      <c r="A385" s="38"/>
      <c r="B385" s="38"/>
      <c r="C385" s="38"/>
      <c r="D385" s="37"/>
      <c r="E385" s="123"/>
      <c r="F385" s="54"/>
      <c r="G385" s="126"/>
      <c r="H385" s="206"/>
      <c r="I385" s="202"/>
      <c r="J385" s="58"/>
      <c r="K385" s="140"/>
      <c r="L385" s="141"/>
      <c r="M385" s="91"/>
      <c r="N385" s="7"/>
      <c r="O385" s="148"/>
      <c r="P385" s="146"/>
      <c r="Q385" s="195"/>
      <c r="R385" s="166"/>
      <c r="S385" s="166"/>
      <c r="T385" s="173"/>
      <c r="U385" s="198"/>
    </row>
    <row r="386" spans="1:21" x14ac:dyDescent="0.3">
      <c r="A386" s="38"/>
      <c r="B386" s="38"/>
      <c r="C386" s="38"/>
      <c r="D386" s="37"/>
      <c r="E386" s="123"/>
      <c r="F386" s="54"/>
      <c r="G386" s="126"/>
      <c r="H386" s="206"/>
      <c r="I386" s="43"/>
      <c r="J386" s="58"/>
      <c r="K386" s="140"/>
      <c r="L386" s="141"/>
      <c r="M386" s="91"/>
      <c r="N386" s="7"/>
      <c r="O386" s="152"/>
      <c r="P386" s="150"/>
      <c r="Q386" s="195"/>
      <c r="R386" s="195"/>
      <c r="S386" s="195"/>
      <c r="T386" s="172"/>
      <c r="U386" s="198"/>
    </row>
    <row r="387" spans="1:21" x14ac:dyDescent="0.3">
      <c r="A387" s="194"/>
      <c r="B387" s="194"/>
      <c r="C387" s="194"/>
      <c r="D387" s="196"/>
      <c r="E387" s="122"/>
      <c r="F387" s="205"/>
      <c r="G387" s="123"/>
      <c r="H387" s="54"/>
      <c r="I387" s="43"/>
      <c r="J387" s="58"/>
      <c r="K387" s="140"/>
      <c r="L387" s="141"/>
      <c r="M387" s="91"/>
      <c r="N387" s="7"/>
      <c r="O387" s="142"/>
      <c r="P387" s="150"/>
      <c r="Q387" s="195"/>
      <c r="R387" s="167"/>
      <c r="S387" s="195"/>
      <c r="T387" s="172"/>
      <c r="U387" s="198"/>
    </row>
    <row r="388" spans="1:21" x14ac:dyDescent="0.3">
      <c r="A388" s="194"/>
      <c r="B388" s="194"/>
      <c r="C388" s="194"/>
      <c r="D388" s="196"/>
      <c r="E388" s="123"/>
      <c r="F388" s="54"/>
      <c r="G388" s="126"/>
      <c r="H388" s="206"/>
      <c r="I388" s="43"/>
      <c r="J388" s="58"/>
      <c r="K388" s="140"/>
      <c r="L388" s="141"/>
      <c r="M388" s="91"/>
      <c r="N388" s="7"/>
      <c r="O388" s="148"/>
      <c r="P388" s="32"/>
      <c r="Q388" s="195"/>
      <c r="R388" s="195"/>
      <c r="S388" s="195"/>
      <c r="T388" s="172"/>
      <c r="U388" s="198"/>
    </row>
    <row r="389" spans="1:21" x14ac:dyDescent="0.3">
      <c r="A389" s="194"/>
      <c r="B389" s="194"/>
      <c r="C389" s="194"/>
      <c r="D389" s="196"/>
      <c r="E389" s="122"/>
      <c r="F389" s="205"/>
      <c r="G389" s="126"/>
      <c r="H389" s="206"/>
      <c r="I389" s="43"/>
      <c r="J389" s="58"/>
      <c r="K389" s="133"/>
      <c r="L389" s="134"/>
      <c r="M389" s="208"/>
      <c r="N389" s="7"/>
      <c r="O389" s="148"/>
      <c r="P389" s="32"/>
      <c r="Q389" s="195"/>
      <c r="R389" s="195"/>
      <c r="S389" s="195"/>
      <c r="T389" s="177"/>
      <c r="U389" s="198"/>
    </row>
    <row r="390" spans="1:21" x14ac:dyDescent="0.3">
      <c r="A390" s="194"/>
      <c r="B390" s="194"/>
      <c r="C390" s="194"/>
      <c r="D390" s="196"/>
      <c r="E390" s="122"/>
      <c r="F390" s="205"/>
      <c r="G390" s="126"/>
      <c r="H390" s="206"/>
      <c r="I390" s="43"/>
      <c r="J390" s="58"/>
      <c r="K390" s="140"/>
      <c r="L390" s="141"/>
      <c r="M390" s="91"/>
      <c r="N390" s="7"/>
      <c r="O390" s="148"/>
      <c r="P390" s="150"/>
      <c r="Q390" s="195"/>
      <c r="R390" s="195"/>
      <c r="S390" s="195"/>
      <c r="T390" s="177"/>
      <c r="U390" s="198"/>
    </row>
    <row r="391" spans="1:21" x14ac:dyDescent="0.3">
      <c r="A391" s="194"/>
      <c r="B391" s="194"/>
      <c r="C391" s="194"/>
      <c r="D391" s="196"/>
      <c r="E391" s="122"/>
      <c r="F391" s="205"/>
    </row>
  </sheetData>
  <mergeCells count="9">
    <mergeCell ref="Q64:S64"/>
    <mergeCell ref="Q188:S188"/>
    <mergeCell ref="Q205:S205"/>
    <mergeCell ref="A1:D1"/>
    <mergeCell ref="E1:H1"/>
    <mergeCell ref="K1:L1"/>
    <mergeCell ref="N1:O1"/>
    <mergeCell ref="P1:P2"/>
    <mergeCell ref="Q1:S1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0.39997558519241921"/>
  </sheetPr>
  <dimension ref="A1:AE66"/>
  <sheetViews>
    <sheetView workbookViewId="0">
      <selection activeCell="I18" sqref="I18"/>
    </sheetView>
  </sheetViews>
  <sheetFormatPr defaultRowHeight="14.4" x14ac:dyDescent="0.3"/>
  <cols>
    <col min="1" max="1" width="10.6640625" style="89" customWidth="1"/>
    <col min="2" max="2" width="8.44140625" style="89" customWidth="1"/>
    <col min="3" max="3" width="19.6640625" style="210" customWidth="1"/>
    <col min="4" max="4" width="19.109375" style="63" customWidth="1"/>
    <col min="5" max="5" width="8.88671875" style="89"/>
    <col min="6" max="6" width="8.88671875" style="210"/>
    <col min="7" max="8" width="8.88671875" style="89"/>
    <col min="9" max="9" width="22.33203125" style="210" customWidth="1"/>
    <col min="10" max="10" width="9.109375" style="210" customWidth="1"/>
    <col min="11" max="16384" width="8.88671875" style="210"/>
  </cols>
  <sheetData>
    <row r="1" spans="1:31" ht="18" x14ac:dyDescent="0.35">
      <c r="A1" s="92"/>
      <c r="B1" s="92"/>
      <c r="C1" s="92"/>
      <c r="D1" s="62" t="s">
        <v>179</v>
      </c>
      <c r="E1" s="92"/>
      <c r="G1" s="35"/>
      <c r="H1" s="35"/>
      <c r="I1" s="36"/>
      <c r="J1" s="35"/>
      <c r="O1" s="231" t="s">
        <v>174</v>
      </c>
      <c r="P1" s="231">
        <v>75</v>
      </c>
      <c r="Q1" s="231">
        <v>5</v>
      </c>
    </row>
    <row r="2" spans="1:31" x14ac:dyDescent="0.3">
      <c r="A2" s="101" t="s">
        <v>112</v>
      </c>
      <c r="B2" s="101"/>
      <c r="C2" s="103"/>
      <c r="D2" s="100"/>
      <c r="E2" s="103"/>
      <c r="F2" s="16"/>
      <c r="G2" s="15" t="s">
        <v>113</v>
      </c>
      <c r="H2" s="15"/>
      <c r="I2" s="33"/>
      <c r="J2" s="34"/>
      <c r="M2" s="210" t="s">
        <v>175</v>
      </c>
    </row>
    <row r="3" spans="1:31" x14ac:dyDescent="0.3">
      <c r="A3" s="155" t="s">
        <v>29</v>
      </c>
      <c r="B3" s="155" t="s">
        <v>0</v>
      </c>
      <c r="C3" s="151" t="s">
        <v>30</v>
      </c>
      <c r="D3" s="156" t="s">
        <v>31</v>
      </c>
      <c r="E3" s="157" t="s">
        <v>32</v>
      </c>
      <c r="G3" s="215" t="s">
        <v>29</v>
      </c>
      <c r="H3" s="215" t="s">
        <v>0</v>
      </c>
      <c r="I3" s="216" t="s">
        <v>33</v>
      </c>
      <c r="J3" s="217" t="s">
        <v>32</v>
      </c>
      <c r="M3" s="210" t="s">
        <v>177</v>
      </c>
    </row>
    <row r="4" spans="1:31" x14ac:dyDescent="0.3">
      <c r="A4" s="18">
        <v>5451</v>
      </c>
      <c r="B4" s="18" t="s">
        <v>26</v>
      </c>
      <c r="C4" s="88" t="s">
        <v>192</v>
      </c>
      <c r="D4" s="20">
        <v>32509</v>
      </c>
      <c r="E4" s="90">
        <v>0.25920799999999999</v>
      </c>
      <c r="F4" s="98"/>
      <c r="G4" s="200">
        <v>5463</v>
      </c>
      <c r="H4" s="158" t="s">
        <v>26</v>
      </c>
      <c r="I4" s="154" t="s">
        <v>224</v>
      </c>
      <c r="J4" s="90">
        <v>1.5295300000000001</v>
      </c>
      <c r="K4" s="107"/>
      <c r="L4" s="27"/>
      <c r="M4" s="27" t="s">
        <v>176</v>
      </c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</row>
    <row r="5" spans="1:31" x14ac:dyDescent="0.3">
      <c r="A5" s="18">
        <v>5457</v>
      </c>
      <c r="B5" s="18" t="s">
        <v>26</v>
      </c>
      <c r="C5" s="88" t="s">
        <v>193</v>
      </c>
      <c r="D5" s="20">
        <v>41946</v>
      </c>
      <c r="E5" s="90">
        <v>0.275889</v>
      </c>
      <c r="F5" s="98"/>
      <c r="G5" s="200">
        <v>5464</v>
      </c>
      <c r="H5" s="158" t="s">
        <v>26</v>
      </c>
      <c r="I5" s="154" t="s">
        <v>224</v>
      </c>
      <c r="J5" s="90">
        <v>10.331726</v>
      </c>
      <c r="K5" s="107"/>
      <c r="L5" s="27"/>
      <c r="M5" s="210" t="s">
        <v>178</v>
      </c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</row>
    <row r="6" spans="1:31" x14ac:dyDescent="0.3">
      <c r="A6" s="92">
        <v>5463</v>
      </c>
      <c r="B6" s="92" t="s">
        <v>26</v>
      </c>
      <c r="C6" s="1" t="s">
        <v>194</v>
      </c>
      <c r="D6" s="235">
        <v>42292</v>
      </c>
      <c r="E6" s="90">
        <v>5.9241029999999997</v>
      </c>
      <c r="F6" s="98"/>
      <c r="G6" s="200">
        <v>5473</v>
      </c>
      <c r="H6" s="158" t="s">
        <v>26</v>
      </c>
      <c r="I6" s="154" t="s">
        <v>225</v>
      </c>
      <c r="J6" s="90">
        <v>0.94064099999999995</v>
      </c>
      <c r="K6" s="107"/>
      <c r="L6" s="27"/>
      <c r="M6" s="210" t="s">
        <v>173</v>
      </c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</row>
    <row r="7" spans="1:31" x14ac:dyDescent="0.3">
      <c r="A7" s="18">
        <v>5473</v>
      </c>
      <c r="B7" s="18" t="s">
        <v>26</v>
      </c>
      <c r="C7" s="88" t="s">
        <v>195</v>
      </c>
      <c r="D7" s="20">
        <v>37504</v>
      </c>
      <c r="E7" s="90">
        <v>0.64849100000000004</v>
      </c>
      <c r="F7" s="98"/>
      <c r="G7" s="200">
        <v>5486</v>
      </c>
      <c r="H7" s="158" t="s">
        <v>26</v>
      </c>
      <c r="I7" s="154" t="s">
        <v>226</v>
      </c>
      <c r="J7" s="90">
        <v>2.5999999999999998E-5</v>
      </c>
      <c r="K7" s="107"/>
      <c r="L7" s="27"/>
      <c r="M7" s="230" t="str">
        <f>_xlfn.CONCAT(O1, " CP ",P1, " Blk ",Q1)</f>
        <v>A20193 CP 75 Blk 5</v>
      </c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</row>
    <row r="8" spans="1:31" x14ac:dyDescent="0.3">
      <c r="A8" s="18">
        <v>5552</v>
      </c>
      <c r="B8" s="18" t="s">
        <v>26</v>
      </c>
      <c r="C8" s="88" t="s">
        <v>215</v>
      </c>
      <c r="D8" s="20">
        <v>34943</v>
      </c>
      <c r="E8" s="198">
        <v>7.6699000000000003E-2</v>
      </c>
      <c r="F8" s="98"/>
      <c r="G8" s="92">
        <v>5564</v>
      </c>
      <c r="H8" s="92" t="s">
        <v>26</v>
      </c>
      <c r="I8" s="1" t="s">
        <v>228</v>
      </c>
      <c r="J8" s="90">
        <v>0.89827400000000002</v>
      </c>
      <c r="K8" s="10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</row>
    <row r="9" spans="1:31" x14ac:dyDescent="0.3">
      <c r="A9" s="18">
        <v>5552</v>
      </c>
      <c r="B9" s="18" t="s">
        <v>26</v>
      </c>
      <c r="C9" s="88" t="s">
        <v>196</v>
      </c>
      <c r="D9" s="20">
        <v>37135</v>
      </c>
      <c r="E9" s="93">
        <v>7.27637</v>
      </c>
      <c r="F9" s="98"/>
      <c r="G9" s="92">
        <v>5582</v>
      </c>
      <c r="H9" s="92" t="s">
        <v>26</v>
      </c>
      <c r="I9" s="1" t="s">
        <v>227</v>
      </c>
      <c r="J9" s="90">
        <v>2.0460000000000001E-3</v>
      </c>
      <c r="K9" s="10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</row>
    <row r="10" spans="1:31" x14ac:dyDescent="0.3">
      <c r="A10" s="18">
        <v>5552</v>
      </c>
      <c r="B10" s="18" t="s">
        <v>26</v>
      </c>
      <c r="C10" s="88" t="s">
        <v>196</v>
      </c>
      <c r="D10" s="20">
        <v>37135</v>
      </c>
      <c r="E10" s="93">
        <v>1.1395729999999999</v>
      </c>
      <c r="F10" s="98"/>
      <c r="G10" s="92">
        <v>5583</v>
      </c>
      <c r="H10" s="92" t="s">
        <v>26</v>
      </c>
      <c r="I10" s="1" t="s">
        <v>229</v>
      </c>
      <c r="J10" s="90">
        <v>3.0590730000000002</v>
      </c>
      <c r="K10" s="10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</row>
    <row r="11" spans="1:31" x14ac:dyDescent="0.3">
      <c r="A11" s="18">
        <v>5552</v>
      </c>
      <c r="B11" s="18" t="s">
        <v>26</v>
      </c>
      <c r="C11" s="88" t="s">
        <v>216</v>
      </c>
      <c r="D11" s="20">
        <v>34973</v>
      </c>
      <c r="E11" s="198">
        <v>1.1395729999999999</v>
      </c>
      <c r="F11" s="98"/>
      <c r="G11" s="200">
        <v>5584</v>
      </c>
      <c r="H11" s="158" t="s">
        <v>26</v>
      </c>
      <c r="I11" s="28" t="s">
        <v>227</v>
      </c>
      <c r="J11" s="90">
        <v>9.9544409999999992</v>
      </c>
      <c r="K11" s="10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</row>
    <row r="12" spans="1:31" x14ac:dyDescent="0.3">
      <c r="A12" s="18"/>
      <c r="B12" s="18"/>
      <c r="C12" s="88"/>
      <c r="D12" s="20"/>
      <c r="E12" s="90">
        <f>SUM(E8:E11)</f>
        <v>9.6322150000000004</v>
      </c>
      <c r="F12" s="98"/>
      <c r="G12" s="209" t="s">
        <v>121</v>
      </c>
      <c r="H12" s="207"/>
      <c r="I12" s="207"/>
      <c r="J12" s="70">
        <f>SUM(J4:J11)</f>
        <v>26.715757</v>
      </c>
      <c r="K12" s="10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</row>
    <row r="13" spans="1:31" x14ac:dyDescent="0.3">
      <c r="A13" s="18">
        <v>5562</v>
      </c>
      <c r="B13" s="18" t="s">
        <v>26</v>
      </c>
      <c r="C13" s="88" t="s">
        <v>136</v>
      </c>
      <c r="D13" s="20">
        <v>36865</v>
      </c>
      <c r="E13" s="90">
        <v>5.6024339999999997</v>
      </c>
      <c r="F13" s="98"/>
      <c r="G13" s="210"/>
      <c r="H13" s="210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</row>
    <row r="14" spans="1:31" x14ac:dyDescent="0.3">
      <c r="A14" s="18">
        <v>5564</v>
      </c>
      <c r="B14" s="18" t="s">
        <v>26</v>
      </c>
      <c r="C14" s="88" t="s">
        <v>217</v>
      </c>
      <c r="D14" s="20">
        <v>36008</v>
      </c>
      <c r="E14" s="93">
        <v>3.5392929999999998</v>
      </c>
      <c r="F14" s="98"/>
      <c r="G14" s="210"/>
      <c r="H14" s="210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</row>
    <row r="15" spans="1:31" x14ac:dyDescent="0.3">
      <c r="A15" s="18">
        <v>5564</v>
      </c>
      <c r="B15" s="18" t="s">
        <v>26</v>
      </c>
      <c r="C15" s="88" t="s">
        <v>218</v>
      </c>
      <c r="D15" s="20">
        <v>41673</v>
      </c>
      <c r="E15" s="198">
        <v>1.201179</v>
      </c>
      <c r="F15" s="98"/>
      <c r="G15" s="109"/>
      <c r="H15" s="26"/>
      <c r="I15" s="98"/>
      <c r="J15" s="110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</row>
    <row r="16" spans="1:31" x14ac:dyDescent="0.3">
      <c r="A16" s="18"/>
      <c r="B16" s="18"/>
      <c r="C16" s="88"/>
      <c r="D16" s="20"/>
      <c r="E16" s="90">
        <f>SUM(E14:E15)</f>
        <v>4.7404719999999996</v>
      </c>
      <c r="F16" s="98"/>
      <c r="G16" s="109"/>
      <c r="H16" s="26"/>
      <c r="I16" s="109"/>
      <c r="J16" s="110"/>
      <c r="K16" s="10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</row>
    <row r="17" spans="1:31" x14ac:dyDescent="0.3">
      <c r="A17" s="18">
        <v>5576</v>
      </c>
      <c r="B17" s="18" t="s">
        <v>26</v>
      </c>
      <c r="C17" s="88" t="s">
        <v>135</v>
      </c>
      <c r="D17" s="20">
        <v>35521</v>
      </c>
      <c r="E17" s="90">
        <v>16.292836999999999</v>
      </c>
      <c r="F17" s="98"/>
      <c r="G17" s="109"/>
      <c r="H17" s="26"/>
      <c r="I17" s="109"/>
      <c r="J17" s="110"/>
      <c r="K17" s="10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</row>
    <row r="18" spans="1:31" x14ac:dyDescent="0.3">
      <c r="A18" s="18">
        <v>5577</v>
      </c>
      <c r="B18" s="18" t="s">
        <v>26</v>
      </c>
      <c r="C18" s="88" t="s">
        <v>219</v>
      </c>
      <c r="D18" s="20">
        <v>34516</v>
      </c>
      <c r="E18" s="90">
        <v>2.6087699999999998</v>
      </c>
      <c r="F18" s="98"/>
      <c r="G18" s="109"/>
      <c r="H18" s="26"/>
      <c r="I18" s="109"/>
      <c r="J18" s="110"/>
      <c r="K18" s="10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</row>
    <row r="19" spans="1:31" x14ac:dyDescent="0.3">
      <c r="A19" s="18">
        <v>5578</v>
      </c>
      <c r="B19" s="18" t="s">
        <v>26</v>
      </c>
      <c r="C19" s="88" t="s">
        <v>197</v>
      </c>
      <c r="D19" s="20">
        <v>38453</v>
      </c>
      <c r="E19" s="90">
        <v>4.836309</v>
      </c>
      <c r="F19" s="98"/>
      <c r="G19" s="109"/>
      <c r="H19" s="26"/>
      <c r="I19" s="109"/>
      <c r="J19" s="110"/>
      <c r="K19" s="10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</row>
    <row r="20" spans="1:31" x14ac:dyDescent="0.3">
      <c r="A20" s="18">
        <v>5584</v>
      </c>
      <c r="B20" s="18" t="s">
        <v>26</v>
      </c>
      <c r="C20" s="88" t="s">
        <v>220</v>
      </c>
      <c r="D20" s="20">
        <v>30651</v>
      </c>
      <c r="E20" s="90">
        <v>3.4872E-2</v>
      </c>
      <c r="F20" s="98"/>
      <c r="G20" s="109"/>
      <c r="H20" s="26"/>
      <c r="I20" s="109"/>
      <c r="J20" s="110"/>
      <c r="K20" s="10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</row>
    <row r="21" spans="1:31" x14ac:dyDescent="0.3">
      <c r="A21" s="18">
        <v>5585</v>
      </c>
      <c r="B21" s="18" t="s">
        <v>26</v>
      </c>
      <c r="C21" s="88"/>
      <c r="D21" s="20">
        <v>24351</v>
      </c>
      <c r="E21" s="90">
        <v>9.6707380000000001</v>
      </c>
      <c r="F21" s="98"/>
      <c r="G21" s="109"/>
      <c r="H21" s="26"/>
      <c r="I21" s="109"/>
      <c r="J21" s="110"/>
      <c r="K21" s="10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</row>
    <row r="22" spans="1:31" x14ac:dyDescent="0.3">
      <c r="A22" s="18">
        <v>5619</v>
      </c>
      <c r="B22" s="18" t="s">
        <v>26</v>
      </c>
      <c r="C22" s="88" t="s">
        <v>198</v>
      </c>
      <c r="D22" s="20">
        <v>40610</v>
      </c>
      <c r="E22" s="90">
        <v>0.89660799999999996</v>
      </c>
      <c r="F22" s="98"/>
      <c r="G22" s="109"/>
      <c r="H22" s="26"/>
      <c r="I22" s="109"/>
      <c r="J22" s="110"/>
      <c r="K22" s="10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</row>
    <row r="23" spans="1:31" x14ac:dyDescent="0.3">
      <c r="A23" s="18">
        <v>5657</v>
      </c>
      <c r="B23" s="18" t="s">
        <v>26</v>
      </c>
      <c r="C23" s="88" t="s">
        <v>199</v>
      </c>
      <c r="D23" s="20">
        <v>37196</v>
      </c>
      <c r="E23" s="90">
        <v>0.89820800000000001</v>
      </c>
      <c r="F23" s="98"/>
      <c r="G23" s="109"/>
      <c r="H23" s="26"/>
      <c r="I23" s="109"/>
      <c r="J23" s="110"/>
      <c r="K23" s="10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</row>
    <row r="24" spans="1:31" x14ac:dyDescent="0.3">
      <c r="A24" s="209" t="s">
        <v>121</v>
      </c>
      <c r="B24" s="207"/>
      <c r="C24" s="207"/>
      <c r="D24" s="207"/>
      <c r="E24" s="70">
        <f>SUM(E4,E5,E6,E7,E12,E13,E16,E17,E18,E19,E20,E21,E22,E23)</f>
        <v>62.321153999999993</v>
      </c>
      <c r="F24" s="98"/>
      <c r="G24" s="98"/>
      <c r="H24" s="26"/>
      <c r="I24" s="98"/>
      <c r="J24" s="96"/>
      <c r="K24" s="10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</row>
    <row r="25" spans="1:31" x14ac:dyDescent="0.3">
      <c r="A25" s="18">
        <v>5670</v>
      </c>
      <c r="B25" s="18" t="s">
        <v>2</v>
      </c>
      <c r="C25" s="88"/>
      <c r="D25" s="20">
        <v>31503</v>
      </c>
      <c r="E25" s="90">
        <v>0.29054999999999997</v>
      </c>
      <c r="F25" s="98"/>
      <c r="G25" s="98"/>
      <c r="H25" s="26"/>
      <c r="I25" s="98"/>
      <c r="J25" s="107"/>
      <c r="K25" s="10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</row>
    <row r="26" spans="1:31" x14ac:dyDescent="0.3">
      <c r="A26" s="18">
        <v>5732</v>
      </c>
      <c r="B26" s="18" t="s">
        <v>2</v>
      </c>
      <c r="C26" s="88" t="s">
        <v>200</v>
      </c>
      <c r="D26" s="20">
        <v>37768</v>
      </c>
      <c r="E26" s="90">
        <v>0.67518999999999996</v>
      </c>
      <c r="F26" s="98"/>
      <c r="G26" s="109"/>
      <c r="H26" s="26"/>
      <c r="I26" s="98"/>
      <c r="J26" s="110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</row>
    <row r="27" spans="1:31" x14ac:dyDescent="0.3">
      <c r="A27" s="18">
        <v>5737</v>
      </c>
      <c r="B27" s="18" t="s">
        <v>2</v>
      </c>
      <c r="C27" s="88" t="s">
        <v>201</v>
      </c>
      <c r="D27" s="89">
        <v>35096</v>
      </c>
      <c r="E27" s="90">
        <v>0.46724300000000002</v>
      </c>
      <c r="F27" s="98"/>
      <c r="G27" s="109"/>
      <c r="H27" s="26"/>
      <c r="I27" s="98"/>
      <c r="J27" s="110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</row>
    <row r="28" spans="1:31" x14ac:dyDescent="0.3">
      <c r="A28" s="18">
        <v>5738</v>
      </c>
      <c r="B28" s="18" t="s">
        <v>2</v>
      </c>
      <c r="C28" s="88" t="s">
        <v>202</v>
      </c>
      <c r="D28" s="20">
        <v>35309</v>
      </c>
      <c r="E28" s="198">
        <v>3.0257610000000001</v>
      </c>
      <c r="F28" s="98"/>
      <c r="G28" s="109"/>
      <c r="H28" s="26"/>
      <c r="I28" s="98"/>
      <c r="J28" s="110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</row>
    <row r="29" spans="1:31" x14ac:dyDescent="0.3">
      <c r="A29" s="18">
        <v>5738</v>
      </c>
      <c r="B29" s="18" t="s">
        <v>2</v>
      </c>
      <c r="C29" s="88" t="s">
        <v>203</v>
      </c>
      <c r="D29" s="20">
        <v>36800</v>
      </c>
      <c r="E29" s="198">
        <v>0.82594400000000001</v>
      </c>
      <c r="F29" s="98"/>
      <c r="G29" s="26"/>
      <c r="H29" s="26"/>
      <c r="I29" s="27"/>
      <c r="J29" s="110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</row>
    <row r="30" spans="1:31" x14ac:dyDescent="0.3">
      <c r="A30" s="18">
        <v>5738</v>
      </c>
      <c r="B30" s="18" t="s">
        <v>2</v>
      </c>
      <c r="C30" s="88" t="s">
        <v>221</v>
      </c>
      <c r="D30" s="20">
        <v>42983</v>
      </c>
      <c r="E30" s="198">
        <v>9.9374990000000007</v>
      </c>
      <c r="F30" s="98"/>
      <c r="G30" s="26"/>
      <c r="H30" s="26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spans="1:31" x14ac:dyDescent="0.3">
      <c r="A31" s="18">
        <v>5738</v>
      </c>
      <c r="B31" s="18" t="s">
        <v>2</v>
      </c>
      <c r="C31" s="88" t="s">
        <v>202</v>
      </c>
      <c r="D31" s="20">
        <v>35309</v>
      </c>
      <c r="E31" s="198">
        <v>1.0455000000000001E-2</v>
      </c>
      <c r="F31" s="98"/>
      <c r="G31" s="26"/>
      <c r="H31" s="26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</row>
    <row r="32" spans="1:31" x14ac:dyDescent="0.3">
      <c r="A32" s="18">
        <v>5738</v>
      </c>
      <c r="B32" s="18" t="s">
        <v>2</v>
      </c>
      <c r="C32" s="88" t="s">
        <v>221</v>
      </c>
      <c r="D32" s="20">
        <v>42983</v>
      </c>
      <c r="E32" s="198">
        <v>1.0455000000000001E-2</v>
      </c>
      <c r="F32" s="98"/>
      <c r="G32" s="26"/>
      <c r="H32" s="26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</row>
    <row r="33" spans="1:31" x14ac:dyDescent="0.3">
      <c r="A33" s="18">
        <v>5738</v>
      </c>
      <c r="B33" s="18" t="s">
        <v>2</v>
      </c>
      <c r="C33" s="88" t="s">
        <v>203</v>
      </c>
      <c r="D33" s="20">
        <v>36800</v>
      </c>
      <c r="E33" s="198">
        <v>1.1351E-2</v>
      </c>
      <c r="F33" s="98"/>
      <c r="G33" s="26"/>
      <c r="H33" s="26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</row>
    <row r="34" spans="1:31" x14ac:dyDescent="0.3">
      <c r="A34" s="18">
        <v>5738</v>
      </c>
      <c r="B34" s="18" t="s">
        <v>2</v>
      </c>
      <c r="C34" s="88" t="s">
        <v>221</v>
      </c>
      <c r="D34" s="20">
        <v>42983</v>
      </c>
      <c r="E34" s="198">
        <v>1.1351E-2</v>
      </c>
      <c r="F34" s="27"/>
      <c r="G34" s="26"/>
      <c r="H34" s="26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</row>
    <row r="35" spans="1:31" x14ac:dyDescent="0.3">
      <c r="A35" s="18"/>
      <c r="B35" s="18"/>
      <c r="C35" s="88"/>
      <c r="D35" s="20"/>
      <c r="E35" s="90">
        <f>SUM(E28:E34)</f>
        <v>13.832816000000001</v>
      </c>
      <c r="F35" s="27"/>
      <c r="G35" s="26"/>
      <c r="H35" s="26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</row>
    <row r="36" spans="1:31" x14ac:dyDescent="0.3">
      <c r="A36" s="18">
        <v>5748</v>
      </c>
      <c r="B36" s="18" t="s">
        <v>2</v>
      </c>
      <c r="C36" s="88"/>
      <c r="D36" s="20">
        <v>28491</v>
      </c>
      <c r="E36" s="90">
        <v>5.7276400000000001</v>
      </c>
      <c r="F36" s="27"/>
      <c r="G36" s="26"/>
      <c r="H36" s="26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</row>
    <row r="37" spans="1:31" x14ac:dyDescent="0.3">
      <c r="A37" s="18">
        <v>5754</v>
      </c>
      <c r="B37" s="18" t="s">
        <v>2</v>
      </c>
      <c r="C37" s="88" t="s">
        <v>204</v>
      </c>
      <c r="D37" s="20">
        <v>41897</v>
      </c>
      <c r="E37" s="198">
        <v>8.9039999999999994E-2</v>
      </c>
      <c r="F37" s="27"/>
      <c r="G37" s="26"/>
      <c r="H37" s="26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spans="1:31" x14ac:dyDescent="0.3">
      <c r="A38" s="18">
        <v>5754</v>
      </c>
      <c r="B38" s="18" t="s">
        <v>2</v>
      </c>
      <c r="C38" s="88" t="s">
        <v>205</v>
      </c>
      <c r="D38" s="20">
        <v>34669</v>
      </c>
      <c r="E38" s="93">
        <v>1.3065899999999999</v>
      </c>
      <c r="F38" s="27"/>
      <c r="G38" s="26"/>
      <c r="H38" s="26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spans="1:31" x14ac:dyDescent="0.3">
      <c r="A39" s="18"/>
      <c r="B39" s="18"/>
      <c r="C39" s="88"/>
      <c r="E39" s="90">
        <f>SUM(E37:E38)</f>
        <v>1.3956299999999999</v>
      </c>
      <c r="F39" s="27"/>
      <c r="G39" s="26"/>
      <c r="H39" s="26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</row>
    <row r="40" spans="1:31" x14ac:dyDescent="0.3">
      <c r="A40" s="18">
        <v>5775</v>
      </c>
      <c r="B40" s="18" t="s">
        <v>2</v>
      </c>
      <c r="C40" s="88" t="s">
        <v>161</v>
      </c>
      <c r="D40" s="20">
        <v>42152</v>
      </c>
      <c r="E40" s="90">
        <v>2.4079519999999999</v>
      </c>
      <c r="F40" s="27"/>
      <c r="G40" s="26"/>
      <c r="H40" s="26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</row>
    <row r="41" spans="1:31" x14ac:dyDescent="0.3">
      <c r="A41" s="18">
        <v>5776</v>
      </c>
      <c r="B41" s="18" t="s">
        <v>2</v>
      </c>
      <c r="C41" s="88" t="s">
        <v>143</v>
      </c>
      <c r="D41" s="20">
        <v>39614</v>
      </c>
      <c r="E41" s="93">
        <v>1.295064</v>
      </c>
      <c r="F41" s="27"/>
      <c r="G41" s="26"/>
      <c r="H41" s="26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</row>
    <row r="42" spans="1:31" x14ac:dyDescent="0.3">
      <c r="A42" s="18">
        <v>5776</v>
      </c>
      <c r="B42" s="18" t="s">
        <v>2</v>
      </c>
      <c r="C42" s="88" t="s">
        <v>144</v>
      </c>
      <c r="D42" s="20">
        <v>32021</v>
      </c>
      <c r="E42" s="93">
        <v>0.47297800000000001</v>
      </c>
      <c r="F42" s="27"/>
      <c r="G42" s="26"/>
      <c r="H42" s="26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</row>
    <row r="43" spans="1:31" x14ac:dyDescent="0.3">
      <c r="A43" s="18"/>
      <c r="B43" s="18"/>
      <c r="C43" s="88"/>
      <c r="D43" s="20"/>
      <c r="E43" s="90">
        <f>SUM(E41:E42)</f>
        <v>1.7680419999999999</v>
      </c>
      <c r="F43" s="27"/>
      <c r="G43" s="26"/>
      <c r="H43" s="26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</row>
    <row r="44" spans="1:31" x14ac:dyDescent="0.3">
      <c r="A44" s="18">
        <v>5777</v>
      </c>
      <c r="B44" s="18" t="s">
        <v>2</v>
      </c>
      <c r="C44" s="88" t="s">
        <v>206</v>
      </c>
      <c r="D44" s="20">
        <v>36342</v>
      </c>
      <c r="E44" s="90">
        <v>1.5256E-2</v>
      </c>
      <c r="F44" s="27"/>
      <c r="G44" s="26"/>
      <c r="H44" s="26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</row>
    <row r="45" spans="1:31" x14ac:dyDescent="0.3">
      <c r="A45" s="18">
        <v>5803</v>
      </c>
      <c r="B45" s="18" t="s">
        <v>2</v>
      </c>
      <c r="C45" s="22" t="s">
        <v>207</v>
      </c>
      <c r="D45" s="20">
        <v>34151</v>
      </c>
      <c r="E45" s="90">
        <v>5.2195450000000001</v>
      </c>
      <c r="F45" s="27"/>
      <c r="G45" s="26"/>
      <c r="H45" s="26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</row>
    <row r="46" spans="1:31" x14ac:dyDescent="0.3">
      <c r="A46" s="200">
        <v>5804</v>
      </c>
      <c r="B46" s="158" t="s">
        <v>2</v>
      </c>
      <c r="C46" s="213"/>
      <c r="D46" s="212">
        <v>25204</v>
      </c>
      <c r="E46" s="198">
        <v>2.9172899999999999</v>
      </c>
      <c r="F46" s="27"/>
      <c r="G46" s="26"/>
      <c r="H46" s="26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</row>
    <row r="47" spans="1:31" x14ac:dyDescent="0.3">
      <c r="A47" s="200">
        <v>5804</v>
      </c>
      <c r="B47" s="158" t="s">
        <v>2</v>
      </c>
      <c r="C47" s="213" t="s">
        <v>208</v>
      </c>
      <c r="D47" s="212">
        <v>34151</v>
      </c>
      <c r="E47" s="198">
        <v>20.020778</v>
      </c>
      <c r="F47" s="27"/>
      <c r="G47" s="26"/>
      <c r="H47" s="26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</row>
    <row r="48" spans="1:31" x14ac:dyDescent="0.3">
      <c r="A48" s="200"/>
      <c r="B48" s="158"/>
      <c r="C48" s="213"/>
      <c r="D48" s="212"/>
      <c r="E48" s="90">
        <f>SUM(E46:E47)</f>
        <v>22.938068000000001</v>
      </c>
      <c r="F48" s="27"/>
      <c r="G48" s="26"/>
      <c r="H48" s="26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</row>
    <row r="49" spans="1:31" x14ac:dyDescent="0.3">
      <c r="A49" s="200">
        <v>5805</v>
      </c>
      <c r="B49" s="158" t="s">
        <v>2</v>
      </c>
      <c r="C49" s="213" t="s">
        <v>209</v>
      </c>
      <c r="D49" s="212">
        <v>34060</v>
      </c>
      <c r="E49" s="90">
        <v>16.523696999999999</v>
      </c>
      <c r="F49" s="27"/>
      <c r="G49" s="26"/>
      <c r="H49" s="26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</row>
    <row r="50" spans="1:31" x14ac:dyDescent="0.3">
      <c r="A50" s="200">
        <v>5806</v>
      </c>
      <c r="B50" s="158" t="s">
        <v>2</v>
      </c>
      <c r="C50" s="213" t="s">
        <v>210</v>
      </c>
      <c r="D50" s="212">
        <v>36373</v>
      </c>
      <c r="E50" s="198">
        <v>11.306274</v>
      </c>
      <c r="F50" s="27"/>
      <c r="G50" s="26"/>
      <c r="H50" s="26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</row>
    <row r="51" spans="1:31" x14ac:dyDescent="0.3">
      <c r="A51" s="200">
        <v>5806</v>
      </c>
      <c r="B51" s="158" t="s">
        <v>2</v>
      </c>
      <c r="C51" s="213" t="s">
        <v>211</v>
      </c>
      <c r="D51" s="212">
        <v>34001</v>
      </c>
      <c r="E51" s="198">
        <v>2.5314E-2</v>
      </c>
      <c r="F51" s="27"/>
      <c r="G51" s="26"/>
      <c r="H51" s="26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</row>
    <row r="52" spans="1:31" x14ac:dyDescent="0.3">
      <c r="A52" s="200"/>
      <c r="B52" s="158"/>
      <c r="C52" s="213"/>
      <c r="D52" s="212"/>
      <c r="E52" s="90">
        <f>SUM(E50:E51)</f>
        <v>11.331588</v>
      </c>
      <c r="F52" s="27"/>
      <c r="G52" s="26"/>
      <c r="H52" s="26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</row>
    <row r="53" spans="1:31" x14ac:dyDescent="0.3">
      <c r="A53" s="200">
        <v>5822</v>
      </c>
      <c r="B53" s="158" t="s">
        <v>2</v>
      </c>
      <c r="C53" s="213"/>
      <c r="D53" s="212">
        <v>21186</v>
      </c>
      <c r="E53" s="90">
        <v>2.1262759999999998</v>
      </c>
      <c r="F53" s="27"/>
      <c r="G53" s="26"/>
      <c r="H53" s="26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</row>
    <row r="54" spans="1:31" x14ac:dyDescent="0.3">
      <c r="A54" s="200">
        <v>5827</v>
      </c>
      <c r="B54" s="158" t="s">
        <v>2</v>
      </c>
      <c r="C54" s="213" t="s">
        <v>131</v>
      </c>
      <c r="D54" s="212">
        <v>29221</v>
      </c>
      <c r="E54" s="198">
        <v>1.194067</v>
      </c>
      <c r="F54" s="27"/>
      <c r="G54" s="26"/>
      <c r="H54" s="26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</row>
    <row r="55" spans="1:31" x14ac:dyDescent="0.3">
      <c r="A55" s="200">
        <v>5827</v>
      </c>
      <c r="B55" s="158" t="s">
        <v>2</v>
      </c>
      <c r="C55" s="213" t="s">
        <v>131</v>
      </c>
      <c r="D55" s="212">
        <v>28672</v>
      </c>
      <c r="E55" s="198">
        <v>19.086658</v>
      </c>
      <c r="F55" s="27"/>
      <c r="G55" s="26"/>
      <c r="H55" s="26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</row>
    <row r="56" spans="1:31" x14ac:dyDescent="0.3">
      <c r="A56" s="200">
        <v>5827</v>
      </c>
      <c r="B56" s="158" t="s">
        <v>2</v>
      </c>
      <c r="C56" s="213" t="s">
        <v>222</v>
      </c>
      <c r="D56" s="212">
        <v>28491</v>
      </c>
      <c r="E56" s="198">
        <v>6.4515989999999999</v>
      </c>
      <c r="F56" s="27"/>
      <c r="G56" s="26"/>
      <c r="H56" s="26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</row>
    <row r="57" spans="1:31" x14ac:dyDescent="0.3">
      <c r="A57" s="200"/>
      <c r="B57" s="158"/>
      <c r="C57" s="213"/>
      <c r="D57" s="212"/>
      <c r="E57" s="90">
        <f>SUM(E54:E56)</f>
        <v>26.732323999999998</v>
      </c>
      <c r="F57" s="27"/>
      <c r="G57" s="26"/>
      <c r="H57" s="26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</row>
    <row r="58" spans="1:31" x14ac:dyDescent="0.3">
      <c r="A58" s="200">
        <v>5830</v>
      </c>
      <c r="B58" s="158" t="s">
        <v>2</v>
      </c>
      <c r="C58" s="213"/>
      <c r="D58" s="212">
        <v>28491</v>
      </c>
      <c r="E58" s="90">
        <v>5.7288779999999999</v>
      </c>
      <c r="F58" s="27"/>
      <c r="G58" s="26"/>
      <c r="H58" s="26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</row>
    <row r="59" spans="1:31" x14ac:dyDescent="0.3">
      <c r="A59" s="200">
        <v>5845</v>
      </c>
      <c r="B59" s="158" t="s">
        <v>2</v>
      </c>
      <c r="C59" s="213" t="s">
        <v>212</v>
      </c>
      <c r="D59" s="212">
        <v>35612</v>
      </c>
      <c r="E59" s="198">
        <v>1.8390880000000001</v>
      </c>
      <c r="F59" s="27"/>
      <c r="G59" s="26"/>
      <c r="H59" s="26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</row>
    <row r="60" spans="1:31" x14ac:dyDescent="0.3">
      <c r="A60" s="200">
        <v>5845</v>
      </c>
      <c r="B60" s="158" t="s">
        <v>2</v>
      </c>
      <c r="C60" s="213" t="s">
        <v>213</v>
      </c>
      <c r="D60" s="212">
        <v>37165</v>
      </c>
      <c r="E60" s="198">
        <v>2.271385</v>
      </c>
      <c r="F60" s="27"/>
      <c r="G60" s="26"/>
      <c r="H60" s="26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</row>
    <row r="61" spans="1:31" x14ac:dyDescent="0.3">
      <c r="A61" s="200">
        <v>5845</v>
      </c>
      <c r="B61" s="158" t="s">
        <v>2</v>
      </c>
      <c r="C61" s="213" t="s">
        <v>214</v>
      </c>
      <c r="D61" s="212">
        <v>37165</v>
      </c>
      <c r="E61" s="198">
        <v>1.6514450000000001</v>
      </c>
      <c r="F61" s="27"/>
      <c r="G61" s="26"/>
      <c r="H61" s="26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</row>
    <row r="62" spans="1:31" x14ac:dyDescent="0.3">
      <c r="A62" s="200"/>
      <c r="B62" s="158"/>
      <c r="C62" s="213"/>
      <c r="D62" s="212"/>
      <c r="E62" s="90">
        <f>SUM(E59:E61)</f>
        <v>5.7619179999999997</v>
      </c>
      <c r="F62" s="27"/>
      <c r="G62" s="26"/>
      <c r="H62" s="26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</row>
    <row r="63" spans="1:31" x14ac:dyDescent="0.3">
      <c r="A63" s="18">
        <v>5850</v>
      </c>
      <c r="B63" s="92" t="s">
        <v>2</v>
      </c>
      <c r="C63" s="214" t="s">
        <v>131</v>
      </c>
      <c r="D63" s="20">
        <v>25204</v>
      </c>
      <c r="E63" s="90">
        <v>2.919</v>
      </c>
    </row>
    <row r="64" spans="1:31" x14ac:dyDescent="0.3">
      <c r="A64" s="18">
        <v>5853</v>
      </c>
      <c r="B64" s="92" t="s">
        <v>2</v>
      </c>
      <c r="C64" s="214" t="s">
        <v>141</v>
      </c>
      <c r="D64" s="20">
        <v>28856</v>
      </c>
      <c r="E64" s="90">
        <v>3.5339870000000002</v>
      </c>
    </row>
    <row r="65" spans="1:5" x14ac:dyDescent="0.3">
      <c r="A65" s="92">
        <v>5874</v>
      </c>
      <c r="B65" s="92" t="s">
        <v>2</v>
      </c>
      <c r="C65" s="115" t="s">
        <v>223</v>
      </c>
      <c r="D65" s="20">
        <v>34151</v>
      </c>
      <c r="E65" s="90">
        <v>0.61311800000000005</v>
      </c>
    </row>
    <row r="66" spans="1:5" x14ac:dyDescent="0.3">
      <c r="A66" s="211" t="s">
        <v>121</v>
      </c>
      <c r="B66" s="75"/>
      <c r="C66" s="77"/>
      <c r="D66" s="64"/>
      <c r="E66" s="70">
        <f>SUM(E25,E26,E27,E35,E36,E39,E40,E43,E44,E45,E48,E49,E52,E53,E57,E58,E62,E63,E64,E65)</f>
        <v>130.00871799999999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IBM IBD IBS Poly 2017</vt:lpstr>
      <vt:lpstr>IBM IBD IBS Harvest Data 2017</vt:lpstr>
      <vt:lpstr>IBM IBD IBS NW Poly 2018</vt:lpstr>
      <vt:lpstr>IBM IBD IBS Harvest Data 2018</vt:lpstr>
      <vt:lpstr>IBM IBD IBS NW Poly 2019</vt:lpstr>
      <vt:lpstr>IBM IBD IBS Harvest Data 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Begley, Robyn FLNR:EX</dc:creator>
  <cp:lastModifiedBy>Graham, Gordon J FLNR:EX</cp:lastModifiedBy>
  <dcterms:created xsi:type="dcterms:W3CDTF">2016-01-06T18:39:50Z</dcterms:created>
  <dcterms:modified xsi:type="dcterms:W3CDTF">2020-05-25T21:53:01Z</dcterms:modified>
</cp:coreProperties>
</file>